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Public Contracts Register" sheetId="1" r:id="rId1"/>
  </sheets>
  <definedNames>
    <definedName name="_xlnm._FilterDatabase" localSheetId="0" hidden="1">'Public Contracts Register'!$A$2:$J$170</definedName>
    <definedName name="_xlnm.Print_Area" localSheetId="0">'Public Contracts Register'!$A$2:$J$96</definedName>
  </definedNames>
  <calcPr fullCalcOnLoad="1"/>
</workbook>
</file>

<file path=xl/sharedStrings.xml><?xml version="1.0" encoding="utf-8"?>
<sst xmlns="http://schemas.openxmlformats.org/spreadsheetml/2006/main" count="540" uniqueCount="300">
  <si>
    <t>PUBLIC CONTRACTS REGISTER</t>
  </si>
  <si>
    <t>Reference</t>
  </si>
  <si>
    <t>Supplier Name</t>
  </si>
  <si>
    <t>Contract Owner</t>
  </si>
  <si>
    <t>Contract Description</t>
  </si>
  <si>
    <t>Contract Start Date</t>
  </si>
  <si>
    <t>Maximum Extension (Months)</t>
  </si>
  <si>
    <t>Estimated Value (£NET incl extensions)</t>
  </si>
  <si>
    <t>Dundee City Council</t>
  </si>
  <si>
    <t>Scotland Excel</t>
  </si>
  <si>
    <t>Tayside Procurement Consortium</t>
  </si>
  <si>
    <t>Leisure &amp; Culture Dundee</t>
  </si>
  <si>
    <t>Earnside Energy Ltd</t>
  </si>
  <si>
    <t>Treatment of Food Waste</t>
  </si>
  <si>
    <t xml:space="preserve">Capita IT Enterprise Services </t>
  </si>
  <si>
    <t>Framework: CONTRACT FOR CIVIL ENGINEERING FRAMEWORK PROJECTS UPTO VALUE OF GBP1 MILLION POUNDS</t>
  </si>
  <si>
    <t>Dundee Plant Company Ltd</t>
  </si>
  <si>
    <t xml:space="preserve">AWARDS FOR THE SUPPLY OF COMMUNICATION SYSTEMS MAINTENANCE </t>
  </si>
  <si>
    <t>Angus Biofuels</t>
  </si>
  <si>
    <t>Heat Supply and Maintenance to the Biomass System at the Crescent Dundee</t>
  </si>
  <si>
    <t>Supply of Active Schools Service</t>
  </si>
  <si>
    <t>Richard Irvin &amp; Sons Ltd</t>
  </si>
  <si>
    <t>Service &amp; Cleaning of Boilers, CHP Units, Burners and Flues</t>
  </si>
  <si>
    <t>Scientific Services</t>
  </si>
  <si>
    <t>CONTRACT FOR THE SUPPLY OF THE WATER QUALITY INSPECTION PROGRAMME</t>
  </si>
  <si>
    <t>Award for Supply of water Quality Inspection</t>
  </si>
  <si>
    <t>Maindec Computer Solutions Ltd</t>
  </si>
  <si>
    <t>Award of Supply of Blade Servers and Chassis</t>
  </si>
  <si>
    <t>CogniSoft Limited</t>
  </si>
  <si>
    <t>Award of INVITATION TO QUOTE FOR A CASE MANAGEMENT AND MANAGEMENT INFORMATION SYSTEM</t>
  </si>
  <si>
    <t>People Asset Management Ltd</t>
  </si>
  <si>
    <t>Award of Tender for the Provision of Occupational Health Services</t>
  </si>
  <si>
    <t>Environment Services</t>
  </si>
  <si>
    <t xml:space="preserve">Award for the Service and Maintenance of Lifts and Hoists </t>
  </si>
  <si>
    <t>Idverde</t>
  </si>
  <si>
    <t>CONTRACT FOR THE SUPPLY OF GOLF COURSE MAINTENANCE</t>
  </si>
  <si>
    <t>Axiell</t>
  </si>
  <si>
    <t xml:space="preserve">Award for the Supply of a Collections Management System </t>
  </si>
  <si>
    <t xml:space="preserve">Chillforce Limited </t>
  </si>
  <si>
    <t>Service and Maintenance of Kitchen Canopies, Dunctwork, Extract Ventilation and Insectocutors</t>
  </si>
  <si>
    <t>Servelec Corelogic</t>
  </si>
  <si>
    <t>Crown Commercial Services</t>
  </si>
  <si>
    <t>AWARD FOR THE SUPPLY OF CONTACT AND CASE MANAGEMENT SYSTEM (FOR SOCIAL WORK AND EDUCATION) UNDER CROWN COMMERCIAL SERVICE LOCAL AUTHORITY SOFTWARE APPLICATIONS FRAMEWORK AGREEMENT REFERENCE NO RM1059 (LOT 6)</t>
  </si>
  <si>
    <t>Structural Soils</t>
  </si>
  <si>
    <t>SITE INVESTIGATION AND CONTAMINATED LAND FRAMEWORK AGREEMENT</t>
  </si>
  <si>
    <t>Mabbett &amp; Associates Ltd</t>
  </si>
  <si>
    <t>TA Millard (Scotland) Ltd</t>
  </si>
  <si>
    <t>BAM Ritchies</t>
  </si>
  <si>
    <t>REC Asbestos Ltd</t>
  </si>
  <si>
    <t>Worldpay (UK) Ltd</t>
  </si>
  <si>
    <t>Award of Supply of Merchant Services</t>
  </si>
  <si>
    <t>Tender for the Rental of Fitness Equipment</t>
  </si>
  <si>
    <t>Civica UK Limited</t>
  </si>
  <si>
    <t xml:space="preserve">CONTRACT FOR THE SUPPLY OF AN INTEGRATED HOUSING MANAGEMENT SYSTEM LOT 1  </t>
  </si>
  <si>
    <t>Ricardo Energy &amp; Environment</t>
  </si>
  <si>
    <t xml:space="preserve">Award for the Air Quality Monitoring Services </t>
  </si>
  <si>
    <t>Barr and Wray Ltd</t>
  </si>
  <si>
    <t xml:space="preserve">CONTRACT FOR THE SERVICE AND MAINTENANCE OF SWIMMING POOL EQUIPMENT </t>
  </si>
  <si>
    <t>Aon UK Ltd</t>
  </si>
  <si>
    <t>Award of Home Contents Insurance Services for Dundee City Council Tenants</t>
  </si>
  <si>
    <t xml:space="preserve">Scott &amp; Co (Scotland) LLP </t>
  </si>
  <si>
    <t xml:space="preserve">CONTRACT FOR THE SUPPLY OF SHERIFF OFFICER SERVICES: LOT1 </t>
  </si>
  <si>
    <t>Elevator</t>
  </si>
  <si>
    <t>Tender for the Supply of Business Gateway Services (for the Tayside Area)</t>
  </si>
  <si>
    <t>Firmstep Limited</t>
  </si>
  <si>
    <t>AWARD FOR THE SUPPLY OF CUSTOMER SERVICES PLATFORM UNDER SCOTLAND EXCEL FRAMEWORK AGREEMENT – 04/15</t>
  </si>
  <si>
    <t>Zurich Municipal</t>
  </si>
  <si>
    <t>Award of Tender for the Provision of Insurance Services for Dundee City Council</t>
  </si>
  <si>
    <t xml:space="preserve">CONTRACT FOR THE SUPPLY OF LOCAL BUS SERVICES </t>
  </si>
  <si>
    <t>Stagecoach East Scotland</t>
  </si>
  <si>
    <t>Moffat &amp; Williamson Ltd</t>
  </si>
  <si>
    <t>ESP Group</t>
  </si>
  <si>
    <t>Contract for the Supply of SmartCard Management Services</t>
  </si>
  <si>
    <t>Equiniti</t>
  </si>
  <si>
    <t>LGPS Framework</t>
  </si>
  <si>
    <t>Award of Mini Comp under LGPS Framework for Third Party Admin Services</t>
  </si>
  <si>
    <t>The Northern Trust Company</t>
  </si>
  <si>
    <t xml:space="preserve">MINI COMPETITION UNDER THE NATIONAL LGPS FRAMEWORK FOR GLOBAL CUSTODY SERVICES (NCCT40221) </t>
  </si>
  <si>
    <t>Lovats Catering Engineering Services Ltd</t>
  </si>
  <si>
    <t>Service and Maintenance of Kitchen/Catering Equipment</t>
  </si>
  <si>
    <t>JLT Benefit Solutions</t>
  </si>
  <si>
    <t>MINI COMPETITON UNDER THE NATIONAL LGPS FRAMEWORK FOR THIRD PARTY ADMINISTRATION SERVICES PRIMARILY (LOT 2 – PENSION ADMINISTRATION SUPPORT SERVICES) IN SUPPORT OF THE LOCAL GOVERNMENT PENSION SCHEME (NCCT41024)</t>
  </si>
  <si>
    <t>Raeburn Drilling and Geotechnical Ltd</t>
  </si>
  <si>
    <t>Service and Maintenance of Multi-Storey Tank and Pump Systems</t>
  </si>
  <si>
    <t>Scan Building Services Ltd.</t>
  </si>
  <si>
    <t>Supply of services and mainenance of sprinkler protection</t>
  </si>
  <si>
    <t>Craigallan Control</t>
  </si>
  <si>
    <t>SERVICE AND MAINTENANCE OF HEATING AND VENTILATION CONTROL SYSTEMS</t>
  </si>
  <si>
    <t>Lovatts</t>
  </si>
  <si>
    <t>TENDER FOR THE SERVICE AND MAINTENANCE OF AIR HANDLING AND AIR CONDITIONING UNITS</t>
  </si>
  <si>
    <t>KD Doors Ltd</t>
  </si>
  <si>
    <t>TENDER FOR THE SERVICE AND MAINTENANCE OF AIR HANDLING AND AIR CONDITIONING UNITS OF ROLLER SHUTTER DOORS</t>
  </si>
  <si>
    <t>SPIE Ltd</t>
  </si>
  <si>
    <t>CONTRACT FOR THE SUPPLY OF SERVICE AND MAINTENANCE OF WATER HYGIENE MONITORING PROGRAMME LOT 2</t>
  </si>
  <si>
    <t xml:space="preserve">CONTRACT FOR THE SUPPLY OF SERVICE AND MAINTENANCE OF LOCAL EXHAUST VENTILATION SYSTEMS </t>
  </si>
  <si>
    <t>Active Energy Solutions Ltd</t>
  </si>
  <si>
    <t xml:space="preserve">CONTRACT FOR THE SUPPLY OF SERVICE AND MAINTENANCE OF AUTOMATIC DOORS </t>
  </si>
  <si>
    <t>Tayside Doors &amp; Windows, t/a Tayside Automatic Doors Ltd</t>
  </si>
  <si>
    <t>Contract End Date (inc extension)</t>
  </si>
  <si>
    <t>Chubb Fire &amp; Security Ltd</t>
  </si>
  <si>
    <t>Totalmobile Ltd</t>
  </si>
  <si>
    <t>Contract for the supplie of a mobile working, scheduling and repairs system</t>
  </si>
  <si>
    <t xml:space="preserve">CONTRACT FOR THE PROVISION OF Local Bus Service </t>
  </si>
  <si>
    <t>DG Fitness &amp; Leisure Ltd</t>
  </si>
  <si>
    <t>Advice Infrastructure</t>
  </si>
  <si>
    <t>Contract for the Supply of Fort System Rental</t>
  </si>
  <si>
    <t xml:space="preserve">Assumed Expiry </t>
  </si>
  <si>
    <t>Award Date</t>
  </si>
  <si>
    <t>MVV Environment Baldovie Ltd</t>
  </si>
  <si>
    <t>Treatment of Residual Waste</t>
  </si>
  <si>
    <t>KPMG LLP</t>
  </si>
  <si>
    <t>Award of Mini competition under Framework Agreement Crown Commercial Service Consultancy One Re No RM1502 for the Supply of Internal Audit and Advice</t>
  </si>
  <si>
    <t>Dundee Health &amp; Social Care Partnership</t>
  </si>
  <si>
    <t>Blackwood Homes and Care</t>
  </si>
  <si>
    <t>Award of Mini Comp, under LGPS Framework, for Investment Management Consultancy Services</t>
  </si>
  <si>
    <t xml:space="preserve">Award of Mini Competition for the Supply of Sophos Endpoint Advanced Under CCS RM3733 Technology Products 2 Lot 2 </t>
  </si>
  <si>
    <t>Sofware Box Ltd</t>
  </si>
  <si>
    <t>Just Parking LTD</t>
  </si>
  <si>
    <t>Contract for the Provision of Smart and Innovative Mobility Services for the Mobility Innovation Living Laboratory - Lot 3</t>
  </si>
  <si>
    <t>Enterprise Card Club</t>
  </si>
  <si>
    <t>Contract for the Provision of Smart and Innovative Mobility Services for the Mobility Innovation Living Laboratory - Lot 2</t>
  </si>
  <si>
    <t>Ecar Club</t>
  </si>
  <si>
    <t>Atkins Global</t>
  </si>
  <si>
    <t>Addaction</t>
  </si>
  <si>
    <t>a Direct Access Service for individuals, with a range of problems relating to substance misuse.</t>
  </si>
  <si>
    <t>Advocating Together (Dundee) SCIO</t>
  </si>
  <si>
    <t>an Independent Advocacy Capacity Building Service for Adults with Learning Disabilities and/or Autistic Spectrum Disorder (ASD)</t>
  </si>
  <si>
    <t>Alzheimer Scotland - Action on Dementia</t>
  </si>
  <si>
    <t>a Range of Services for Service Users in Dundee who have been diagnosed with Dementia</t>
  </si>
  <si>
    <t>Bield Housing &amp; Care</t>
  </si>
  <si>
    <t>a Housing Support Service for Service Users in Dundee.</t>
  </si>
  <si>
    <t>The British Red Cross Society</t>
  </si>
  <si>
    <t>Capability Scotland</t>
  </si>
  <si>
    <t>an Adults Enabling Service for adults with a range of support needs including learning disabilities</t>
  </si>
  <si>
    <t>Carr Gomm</t>
  </si>
  <si>
    <t>a Housing Support/Care at Home Service  and Outreach Service for Adults with Mental Health Difficulties, Learning Disabilities and Physical Disabilities</t>
  </si>
  <si>
    <t>Cornerstone Community Care</t>
  </si>
  <si>
    <t>Housing Support /Care at Home Services for Adults with Learning Disabilities and an Adults Enabling Service</t>
  </si>
  <si>
    <t>The Church of Scotland (Crossreach Axis Project)</t>
  </si>
  <si>
    <t>a support service for individuals with a range of problems relating to substance misuse</t>
  </si>
  <si>
    <t>Dudhope Villa and Sister Properties</t>
  </si>
  <si>
    <t>a care and support service to adults with learning disabilities</t>
  </si>
  <si>
    <t>a range of services for people who are experiencing or recovering from mental health problems in the Dundee area.</t>
  </si>
  <si>
    <t>Dundee Carers Centre</t>
  </si>
  <si>
    <t>Dundee Independent Advocacy Support</t>
  </si>
  <si>
    <t>An independent citizen and professional (paid and volunteer) advocacy service for adults (aged 21-65 years) who live in Dundee. An independent issue based (professional and collective) service for adults (aged 65 years +)</t>
  </si>
  <si>
    <t>Dundee Survival Group</t>
  </si>
  <si>
    <t>Housing Support Services to homelss people in Dundee.</t>
  </si>
  <si>
    <t>Dundee Voluntary Action</t>
  </si>
  <si>
    <t>Supporting and Engaging with People who experience Mental Health Difficulties.</t>
  </si>
  <si>
    <t>Dundee Women's Aid</t>
  </si>
  <si>
    <t>Domestic Abuse and Housing Support Services to Women and their Children in the Dundee area</t>
  </si>
  <si>
    <t>Prestige Nursing Limited trading as Elite Care (Scotland) Limited</t>
  </si>
  <si>
    <t>The Food Train Limited</t>
  </si>
  <si>
    <t>a Grocery Shopping Delivery Service for Service Users in Dundee</t>
  </si>
  <si>
    <t>Support Services for Adults with a range of support needs including learning disabilities/physical disabilities and mental health: Student Support; and, Care at Home and Housing Support</t>
  </si>
  <si>
    <t>a 24 hours Housing Support and Care at Home Service for 10 individuals with complex alcohol related issues</t>
  </si>
  <si>
    <t>Tenancy Support Services for Service Users in Dundee</t>
  </si>
  <si>
    <t>The Inclusion Group (Dundee)</t>
  </si>
  <si>
    <t>Support Services to adults with a learning disability and/or autism and physical disabilities</t>
  </si>
  <si>
    <t>Jean Drummond Centre</t>
  </si>
  <si>
    <t>Day Support Service for Adults with a Learning Disability</t>
  </si>
  <si>
    <t>My Care (Tayside) Limited</t>
  </si>
  <si>
    <t>Grampian Society for the Blind , operating as North East Sensory Services</t>
  </si>
  <si>
    <t>a joint social work service for children, adults and their carers in the Dundee area who have a range of issues relating to the sensory impairment</t>
  </si>
  <si>
    <t>Penumbra</t>
  </si>
  <si>
    <t>an Enabler Service and Carers Support Service for individuals with Mental Health difficulties</t>
  </si>
  <si>
    <t>Positive Steps</t>
  </si>
  <si>
    <t>a flexible housing support service for adults in Dundee</t>
  </si>
  <si>
    <t>The Richmond Fellowship Scotland</t>
  </si>
  <si>
    <t>a Care at Home, Housing Support and Outreach Service for individuals with mental health difficulties, a learning disability or Autism in Dundee</t>
  </si>
  <si>
    <t>Caalcare Limited t/a Rose Lodge</t>
  </si>
  <si>
    <t>The Scottish Association for Mental Health</t>
  </si>
  <si>
    <t>a Care at Home, Housing Support and Outreach Service for individuals with mental health difficulties in Dundee</t>
  </si>
  <si>
    <t>Scottish Autism</t>
  </si>
  <si>
    <t>service for adults with a learning disability: Care at Home and Housing Support; Individualised Enabler Service</t>
  </si>
  <si>
    <t>Scottish Refugee Council</t>
  </si>
  <si>
    <t>Humanitarian Integration Service</t>
  </si>
  <si>
    <t>Sense Scotland</t>
  </si>
  <si>
    <t>service for adults with a range of support needs including learning disabilities and/or autism</t>
  </si>
  <si>
    <t>Tayside Contracts</t>
  </si>
  <si>
    <t>a Meals Service to Service Users inDundee</t>
  </si>
  <si>
    <t>The Salvation Army Trustee Company</t>
  </si>
  <si>
    <t>housing support services to homeless people across two individual hostels in Dundee</t>
  </si>
  <si>
    <t>Transform Community Development Ltd</t>
  </si>
  <si>
    <t>a Housing Support/Care at Home services to homeless people across three individual hostels in Dundee</t>
  </si>
  <si>
    <t>Turning Point Scotland</t>
  </si>
  <si>
    <t>Care at Home and Housing Support Services, Outreach Services for service users with learning disabilities who live within the Dundee area.</t>
  </si>
  <si>
    <t>Volunteer Centre Dundee</t>
  </si>
  <si>
    <t>Third Sector Capacity Building in Dundee</t>
  </si>
  <si>
    <t>Balfield Properties t/a Westlands</t>
  </si>
  <si>
    <t>The Women's Rape and Sexual Abuse Centre (WRASAC)</t>
  </si>
  <si>
    <t>a support and training service for Women, Young Women, and Girls and for other Agencies engaged in their support</t>
  </si>
  <si>
    <t>The Aberlour Child Care Trust</t>
  </si>
  <si>
    <t xml:space="preserve">Dundee City Council </t>
  </si>
  <si>
    <t>Action for Children</t>
  </si>
  <si>
    <t>a Housing Support Service for Youth and Families</t>
  </si>
  <si>
    <t>Barnardo's</t>
  </si>
  <si>
    <t>a Child and Families Support Service in Dundee</t>
  </si>
  <si>
    <t>Key to Change Service for an assessment, treatment &amp; intervention service to children and young people (12-17yrs) who live in Dundee and who are experiencing problems due to misusing substances</t>
  </si>
  <si>
    <t>Care at Home and Enabling Service for Children and Young People with a Disability and ther Families</t>
  </si>
  <si>
    <t>Children 1st</t>
  </si>
  <si>
    <t>a Family Support and Engagement Service</t>
  </si>
  <si>
    <t>a Care at Home and Enabling Service for Children and Young People with a Disability and their Families</t>
  </si>
  <si>
    <t>Includem</t>
  </si>
  <si>
    <t>One Parent Families Scotland</t>
  </si>
  <si>
    <t>an advice, information and support service for lone parents and their children and other families with similar needs who live in the Dundee area: Dundee Family Support Services and Flexible Childcare Services</t>
  </si>
  <si>
    <t>SACRO</t>
  </si>
  <si>
    <t>a restorative justice service for young people in Dundee</t>
  </si>
  <si>
    <t>Who Cares? Scotland</t>
  </si>
  <si>
    <t>an Independent Children's Rights Advocacy Service to include information, support and advice.</t>
  </si>
  <si>
    <t>Home-Start Dundee</t>
  </si>
  <si>
    <t>a Volunteer Support Service for families and children in Dundee</t>
  </si>
  <si>
    <t>Generic Family Support Framework</t>
  </si>
  <si>
    <t>£100,000 - £200,000</t>
  </si>
  <si>
    <r>
      <t xml:space="preserve">CONTRACT FOR THE SUPPLY </t>
    </r>
    <r>
      <rPr>
        <sz val="11"/>
        <color theme="1"/>
        <rFont val="Calibri"/>
        <family val="2"/>
      </rPr>
      <t>CONTRACT FOR THE SUPPLY OF SERVICE AND MAINTENANCE OF FIRE DETECTION &amp; ALARM SYSTEMS</t>
    </r>
  </si>
  <si>
    <t>Award of ITQ - Supply of Autodesk Subscription Licences</t>
  </si>
  <si>
    <t>CADline Ltd</t>
  </si>
  <si>
    <t>Contract for Broughty Ferry Beach ( Douglas Terrace, Fisher Street, Beach Crescent) Ground Investigation</t>
  </si>
  <si>
    <t>Rising View Ltd</t>
  </si>
  <si>
    <t>Award of ITQ - CARRY OUT VISUAL SURVEYS BY DRONE, VARIOUS ROOFS, DUNDEE</t>
  </si>
  <si>
    <t>XMA Limited</t>
  </si>
  <si>
    <t>Award of Mini Comp via CCS RM3733 (Lot1)- Network Switches</t>
  </si>
  <si>
    <t>Pricewaterhousecooper LLP</t>
  </si>
  <si>
    <t xml:space="preserve">Contract under the National LGPS Framework For Acturial, Benefits and Governance Consultancy ( Lot 4 Consultancy Services to Support Specialist Projects) in Support of the Local Governement Pension Scheme </t>
  </si>
  <si>
    <t>Softcat Plc</t>
  </si>
  <si>
    <t xml:space="preserve">Contract for the supply of Suse Licensing Via Scottish Govermeent Software Var Framework </t>
  </si>
  <si>
    <t xml:space="preserve">Mini Competition under Scotland Excel Framework Agreetment Relating to the Design, Supply and Installation of Artifical Surfaces Ref No 02-15 - Refurbishmment of Synthetic Pitch at Dawson Park </t>
  </si>
  <si>
    <t>Ecosse Sports Ltd</t>
  </si>
  <si>
    <t>Advanced Construction Scotland Group</t>
  </si>
  <si>
    <t>Amalgamated Construction Limited t/as Amaco-Giffen</t>
  </si>
  <si>
    <t>Anderson Specialist Contracting Ltd</t>
  </si>
  <si>
    <t>Breedon Northern Limited</t>
  </si>
  <si>
    <t>Chemcem Scotland Ltd</t>
  </si>
  <si>
    <t>Concrete Repairs Limited</t>
  </si>
  <si>
    <t>Delson Contracts Ltd</t>
  </si>
  <si>
    <t>Geo-Structural Ltd</t>
  </si>
  <si>
    <t>Kilmac Ltd</t>
  </si>
  <si>
    <t>MacKenzie Construction Ltd</t>
  </si>
  <si>
    <t>Galliford Try Infrastruction Ltd t/as Morrison Construction</t>
  </si>
  <si>
    <t>SJK ( Scotland) Limited</t>
  </si>
  <si>
    <t>T&amp;N Gilmartin ( Contractors) Ltd</t>
  </si>
  <si>
    <t>Framework: Contract for Mechanical Services</t>
  </si>
  <si>
    <t>FES Support Services Ltd</t>
  </si>
  <si>
    <t>I S McKenna Electrical Contractors Ltd</t>
  </si>
  <si>
    <t>Korrie Mechanical &amp; Plumbing Ltd</t>
  </si>
  <si>
    <t>Taylor and Fraser Ltd</t>
  </si>
  <si>
    <t>Up to £1,000,000.00</t>
  </si>
  <si>
    <t>Up to £9,000,000.00</t>
  </si>
  <si>
    <t>Scot Blue Ltd</t>
  </si>
  <si>
    <t>Contract for the Provision of Conveyance of Scholars</t>
  </si>
  <si>
    <t>Contract for the supply of Blade Servers via Crown Commercial Services Framework Agreement RM3733 technology products 2 (lot 1 hardware)</t>
  </si>
  <si>
    <t>Open Text UK Limited</t>
  </si>
  <si>
    <t>Open text Support Contract  RC446993</t>
  </si>
  <si>
    <t>Hillcrest Futures</t>
  </si>
  <si>
    <t>Hillcrest Homes</t>
  </si>
  <si>
    <t>Royal Volunteer Scotland</t>
  </si>
  <si>
    <t>Wellbeing Works, Dundee</t>
  </si>
  <si>
    <t>Acasa Care Limited/ Allied Health Services Limited t/a Allied Healthcare/ ARK Housing Association/ Balmoral Homecare Ltd/ Blackwood Homes and Care/ British Red Cross Society/ Capability Scotland/ Carr Gomm/ Crossroads Caring Scotland/ Prestige Nursing Limited t/a Elite Care (Scotland) Limited/ Enable Scotland (Leading the Way)/ Hillcrest Futures/ Integrity Social Care Solutions Ltd/ Mears Care (Scotland) Ltd/ Mochridhe (Edinburgh and Lothians) Limited/ My Care (Tayside) Limited/ My Homecare (Dundee) Ltd/ Penumbra/ Scottish Autism/ SRS Care Solutions Limited/ Taycare at Home/ The Richmond Fellowship Scotland/ TLA Neighbourhood Services Ltd</t>
  </si>
  <si>
    <t>Helm Training Ltd</t>
  </si>
  <si>
    <t>Aberlour/ Action for Children/ Barnardos/ Children 1st/ Cornerstone/ Includem/ One Parent Families Scotland/ Scottish Autism</t>
  </si>
  <si>
    <t>Aberlour Child Care Trust/ Action for Children/ Alternatives Dundee Youth (Dundee Pregnancy Crisis Trust)/ Apex Scotland/ Baldy Bane Theatre Company/ Barnardo's/ Bee Buddies/ Box Soccer/ CANI Coaching Ltd/ Catesbi Community Interest Company/ Child Poverty Action Group/ Children 1st/ Comedy &amp; Confidence/ Cooperative Learning Consultants/ Creative STAR Learning Ltd/ Disabled and Carers Information Centre Association (trading as Dundee Carers Centre)/ Do-Be Ltd/ Dundee East Community Sports Club/ facethemusic/ Growth Mindset Yeti/ Helm Training Limited/ Impact Arts (Projects) Ltd/ Includem/ Maxwelltown Information Centre/ Mobile Assisted Learning/ Mrs. Margaret Foley/ Nicola Heath/ Osiris Educational Woodhall Spa Ltd/ Parent to Parent/ PBS UK Ltd/ Penumbra/ Perth Autism Support SCIO/ Place2Be/ Racquet Buddies Ltd/ [Relationships Scotland] Family Mediation Tayside and Fife/ SACRO/ Scottish Marriage Care t/a The Spark/ Showcase the Street/ SkillForce Development Ltd/ Smart Play Network/ Speech and Language Therapy Department NHS Tayside/ Steven Leahy/ Take Your Marks Ltd/ Tayside Council on Alcohol/ Teachmindset Ltd/ The Caxton Trust t/a Catch Up/ The Learning Through Landscapes Trust (known as Grounds for Learning in Scotland)/ The Learning Zoo Ltd/ The Mudd Partnership Ltd/ The Outward Bounds Trust/ The Speech Language Communication Company/ The Yard Adventure Centre/ TOK Scotland t/a Tree of Knowledge/ Uppertunity CIC/ Winning Scotland Foundation</t>
  </si>
  <si>
    <t>Acasa Care Limited</t>
  </si>
  <si>
    <t>Allied Health Services Limited t/a Allied Healthcare</t>
  </si>
  <si>
    <t>Art Angel</t>
  </si>
  <si>
    <t>Call-In Homecare Ltd.</t>
  </si>
  <si>
    <t>Care at Home Service for adults in Dundee</t>
  </si>
  <si>
    <t>a non-clinical support and recovery focussed arts activities Service for people in Dundee with mental health issues.</t>
  </si>
  <si>
    <t>a Housing with Care Service (including Balgowan Court and Bonnethill Gardens)</t>
  </si>
  <si>
    <t>An Information and Support Service for Carers and People with Disabilities.  A Short Breaks Service. A BME Service. A Community Health Project. A Carers Involvement Service. A Support Service for Individuals in receipt of a Direct Payment.</t>
  </si>
  <si>
    <t xml:space="preserve"> Supporting and Promoting the Active Involvement of Older People in Shaping Services that reflect the views of Older People. Community Companion. Respite Care Development. Third Sector Capacity Building. Good Governance Award</t>
  </si>
  <si>
    <t>a Housing with Care Service (including The Waverly, Sidlaw House, and Dickson Avenue) for Service Users in Dundee</t>
  </si>
  <si>
    <t>a community based, recovery support Service for individuals who have substance misuse issues.</t>
  </si>
  <si>
    <t>Home from hospital service</t>
  </si>
  <si>
    <t>a care and support Service for adults in Dundee (Framework)</t>
  </si>
  <si>
    <t>Aberlour Family Outreach Dundee service for parents/carers and their children in families across Dundee where problem substance misuse is an issue.</t>
  </si>
  <si>
    <t>Short Breaks Service</t>
  </si>
  <si>
    <t>services in the area of external alternative education provision, whose needs are formally assessed as best met through targeteed educational provision outwith the mainstream school</t>
  </si>
  <si>
    <r>
      <rPr>
        <u val="single"/>
        <sz val="11"/>
        <rFont val="Calibri"/>
        <family val="2"/>
      </rPr>
      <t>Intensive Support (Community Based)</t>
    </r>
    <r>
      <rPr>
        <sz val="11"/>
        <rFont val="Calibri"/>
        <family val="2"/>
      </rPr>
      <t xml:space="preserve"> - provide an intensive community based support service for children, young people and families across Dundee.                           </t>
    </r>
    <r>
      <rPr>
        <u val="single"/>
        <sz val="11"/>
        <rFont val="Calibri"/>
        <family val="2"/>
      </rPr>
      <t>Intensive Support (Schools Service)</t>
    </r>
    <r>
      <rPr>
        <sz val="11"/>
        <rFont val="Calibri"/>
        <family val="2"/>
      </rPr>
      <t xml:space="preserve"> – provide an intensive support service in partnership with Dundee’s eight secondary schools.  This service is for pupils in S1- S3 and who are at risk from exclusion due to presenting behaviour or wellbeing issues. </t>
    </r>
  </si>
  <si>
    <t>Framework for the Provision of Support Services - Children and Families</t>
  </si>
  <si>
    <t>European Electronique Ltd</t>
  </si>
  <si>
    <t>Hays Specialist Recruitment</t>
  </si>
  <si>
    <t>Cirrus Consortium Framework</t>
  </si>
  <si>
    <t>ASA International Ltd t/a ASA Recruitment</t>
  </si>
  <si>
    <t>Brightwork Ltd</t>
  </si>
  <si>
    <t>Randstad Public Services Ltd</t>
  </si>
  <si>
    <t>Service Care Solutions Ltd</t>
  </si>
  <si>
    <t>The Social Care Community Partnership Ltd (TSCCP)</t>
  </si>
  <si>
    <t>Tripod Partners Ltd</t>
  </si>
  <si>
    <t>Framework: Social Care Agency Workers</t>
  </si>
  <si>
    <t xml:space="preserve">Mini Comp: Dundee City Council Framework for the Provision of Civil Enginerring Works, Bridge Maintrnance, General Building Works and Concrete Repairs </t>
  </si>
  <si>
    <t>A and F Sprinklers</t>
  </si>
  <si>
    <t>Central Demolition Ltd</t>
  </si>
  <si>
    <t>Framework: Low Rise Domestic &amp; Non-Domestic Demolition Lot 1</t>
  </si>
  <si>
    <t>Up to £400,000.00 individual project</t>
  </si>
  <si>
    <t>Dem-master Demolition Ltd</t>
  </si>
  <si>
    <t>Framework: Low Rise Domestic &amp; Non-Domestic Demolition Lot 1 &amp; 2</t>
  </si>
  <si>
    <t>Gowrie Contracts Ltd</t>
  </si>
  <si>
    <t>Reigart Contracts Ltd</t>
  </si>
  <si>
    <t>Safedem Ltd</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</si>
</sst>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39">
    <font>
      <sz val="11"/>
      <color theme="1"/>
      <name val="Calibri"/>
      <family val="2"/>
    </font>
    <font>
      <sz val="11"/>
      <color indexed="8"/>
      <name val="Calibri"/>
      <family val="2"/>
    </font>
    <font>
      <b/>
      <sz val="11"/>
      <color indexed="8"/>
      <name val="Calibri"/>
      <family val="2"/>
    </font>
    <font>
      <sz val="11"/>
      <name val="Calibri"/>
      <family val="2"/>
    </font>
    <font>
      <sz val="10"/>
      <color indexed="8"/>
      <name val="Calibri"/>
      <family val="2"/>
    </font>
    <font>
      <u val="single"/>
      <sz val="11"/>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border>
    <border>
      <left/>
      <right/>
      <top style="thin">
        <color rgb="FF000000"/>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73">
    <xf numFmtId="0" fontId="0" fillId="0" borderId="0" xfId="0" applyFont="1" applyAlignment="1">
      <alignment/>
    </xf>
    <xf numFmtId="0" fontId="0" fillId="33" borderId="10" xfId="0" applyFont="1" applyFill="1" applyBorder="1" applyAlignment="1">
      <alignment/>
    </xf>
    <xf numFmtId="0" fontId="0" fillId="33" borderId="10" xfId="0" applyFont="1" applyFill="1" applyBorder="1" applyAlignment="1">
      <alignment horizontal="left" wrapText="1"/>
    </xf>
    <xf numFmtId="0" fontId="0" fillId="0" borderId="10" xfId="0" applyFont="1" applyBorder="1" applyAlignment="1">
      <alignment wrapText="1"/>
    </xf>
    <xf numFmtId="0" fontId="0" fillId="33" borderId="10" xfId="0" applyFont="1" applyFill="1" applyBorder="1" applyAlignment="1">
      <alignment wrapText="1"/>
    </xf>
    <xf numFmtId="14" fontId="0" fillId="33" borderId="10" xfId="0" applyNumberFormat="1" applyFont="1" applyFill="1" applyBorder="1" applyAlignment="1">
      <alignment/>
    </xf>
    <xf numFmtId="164" fontId="0" fillId="0" borderId="10" xfId="0" applyNumberFormat="1" applyFont="1" applyBorder="1" applyAlignment="1">
      <alignment horizontal="right"/>
    </xf>
    <xf numFmtId="164" fontId="0" fillId="33" borderId="10" xfId="0" applyNumberFormat="1" applyFont="1" applyFill="1" applyBorder="1" applyAlignment="1">
      <alignment horizontal="right"/>
    </xf>
    <xf numFmtId="14" fontId="0" fillId="33" borderId="10" xfId="0" applyNumberFormat="1" applyFont="1" applyFill="1" applyBorder="1" applyAlignment="1">
      <alignment wrapText="1"/>
    </xf>
    <xf numFmtId="0" fontId="0" fillId="0" borderId="10" xfId="0" applyFont="1" applyFill="1" applyBorder="1" applyAlignment="1">
      <alignment wrapText="1"/>
    </xf>
    <xf numFmtId="0" fontId="0" fillId="0" borderId="10" xfId="0" applyFont="1" applyBorder="1" applyAlignment="1">
      <alignment horizontal="justify"/>
    </xf>
    <xf numFmtId="0" fontId="36" fillId="0" borderId="10" xfId="0" applyFont="1" applyBorder="1" applyAlignment="1">
      <alignment horizontal="center"/>
    </xf>
    <xf numFmtId="0" fontId="36" fillId="0" borderId="10" xfId="0" applyFont="1" applyBorder="1" applyAlignment="1">
      <alignment horizontal="center" wrapText="1"/>
    </xf>
    <xf numFmtId="14" fontId="36" fillId="0" borderId="10" xfId="0" applyNumberFormat="1" applyFont="1" applyBorder="1" applyAlignment="1">
      <alignment horizontal="center"/>
    </xf>
    <xf numFmtId="14" fontId="36" fillId="0" borderId="10" xfId="0" applyNumberFormat="1" applyFont="1" applyBorder="1" applyAlignment="1">
      <alignment horizontal="center" wrapText="1"/>
    </xf>
    <xf numFmtId="0" fontId="3" fillId="33" borderId="10" xfId="0" applyFont="1" applyFill="1" applyBorder="1" applyAlignment="1">
      <alignment horizontal="left" wrapText="1"/>
    </xf>
    <xf numFmtId="14" fontId="0" fillId="0" borderId="10" xfId="0" applyNumberFormat="1" applyFont="1" applyBorder="1" applyAlignment="1">
      <alignment/>
    </xf>
    <xf numFmtId="164" fontId="3" fillId="33" borderId="10" xfId="0" applyNumberFormat="1" applyFont="1" applyFill="1" applyBorder="1" applyAlignment="1">
      <alignment horizontal="right" wrapText="1"/>
    </xf>
    <xf numFmtId="0" fontId="0" fillId="0" borderId="10" xfId="0" applyFont="1" applyBorder="1" applyAlignment="1">
      <alignment/>
    </xf>
    <xf numFmtId="0" fontId="0" fillId="0" borderId="10" xfId="0" applyFont="1" applyFill="1" applyBorder="1" applyAlignment="1">
      <alignment/>
    </xf>
    <xf numFmtId="0" fontId="0" fillId="0" borderId="10" xfId="0" applyFont="1" applyBorder="1" applyAlignment="1">
      <alignment horizontal="left" wrapText="1"/>
    </xf>
    <xf numFmtId="164" fontId="0" fillId="0" borderId="10" xfId="0" applyNumberFormat="1" applyFont="1" applyBorder="1" applyAlignment="1">
      <alignment/>
    </xf>
    <xf numFmtId="0" fontId="0" fillId="0" borderId="10" xfId="0" applyFont="1" applyBorder="1" applyAlignment="1">
      <alignment horizontal="justify" wrapText="1"/>
    </xf>
    <xf numFmtId="164" fontId="0" fillId="0" borderId="10" xfId="0" applyNumberFormat="1" applyFont="1" applyFill="1" applyBorder="1" applyAlignment="1">
      <alignment/>
    </xf>
    <xf numFmtId="14" fontId="0" fillId="0" borderId="10" xfId="0" applyNumberFormat="1" applyFont="1" applyFill="1" applyBorder="1" applyAlignment="1">
      <alignment/>
    </xf>
    <xf numFmtId="164" fontId="3" fillId="0" borderId="10" xfId="0" applyNumberFormat="1" applyFont="1" applyFill="1" applyBorder="1" applyAlignment="1">
      <alignment horizontal="right"/>
    </xf>
    <xf numFmtId="164" fontId="0" fillId="0" borderId="10" xfId="0" applyNumberFormat="1" applyFont="1" applyFill="1" applyBorder="1" applyAlignment="1">
      <alignment horizontal="right"/>
    </xf>
    <xf numFmtId="164" fontId="3" fillId="0" borderId="10" xfId="0" applyNumberFormat="1" applyFont="1" applyFill="1" applyBorder="1" applyAlignment="1">
      <alignment/>
    </xf>
    <xf numFmtId="164" fontId="0" fillId="0" borderId="10" xfId="0" applyNumberFormat="1" applyFont="1" applyBorder="1" applyAlignment="1">
      <alignment wrapText="1"/>
    </xf>
    <xf numFmtId="0" fontId="0" fillId="0" borderId="10" xfId="0" applyFont="1" applyBorder="1" applyAlignment="1">
      <alignment/>
    </xf>
    <xf numFmtId="164" fontId="36" fillId="0" borderId="10" xfId="0" applyNumberFormat="1" applyFont="1" applyBorder="1" applyAlignment="1">
      <alignment horizontal="center" wrapText="1"/>
    </xf>
    <xf numFmtId="14" fontId="0" fillId="0" borderId="10" xfId="0" applyNumberFormat="1" applyFont="1" applyFill="1" applyBorder="1" applyAlignment="1">
      <alignment wrapText="1"/>
    </xf>
    <xf numFmtId="164" fontId="0" fillId="0" borderId="10" xfId="0" applyNumberFormat="1" applyFont="1" applyFill="1" applyBorder="1" applyAlignment="1">
      <alignment wrapText="1"/>
    </xf>
    <xf numFmtId="0" fontId="0" fillId="0" borderId="0" xfId="0" applyFont="1" applyAlignment="1">
      <alignment/>
    </xf>
    <xf numFmtId="0" fontId="0" fillId="0" borderId="10" xfId="0" applyFont="1" applyFill="1" applyBorder="1" applyAlignment="1">
      <alignment/>
    </xf>
    <xf numFmtId="14" fontId="0" fillId="0" borderId="10" xfId="0" applyNumberFormat="1" applyFont="1" applyBorder="1" applyAlignment="1">
      <alignment/>
    </xf>
    <xf numFmtId="1" fontId="0" fillId="0" borderId="10" xfId="0" applyNumberFormat="1" applyFont="1" applyFill="1" applyBorder="1" applyAlignment="1">
      <alignment/>
    </xf>
    <xf numFmtId="164" fontId="0" fillId="0" borderId="10" xfId="0" applyNumberFormat="1" applyFont="1" applyBorder="1" applyAlignment="1">
      <alignment/>
    </xf>
    <xf numFmtId="0" fontId="0" fillId="33"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14" fontId="0" fillId="0" borderId="10" xfId="0" applyNumberFormat="1" applyFont="1" applyFill="1" applyBorder="1" applyAlignment="1">
      <alignment/>
    </xf>
    <xf numFmtId="0" fontId="0" fillId="0" borderId="0" xfId="0" applyFont="1" applyAlignment="1">
      <alignment wrapText="1"/>
    </xf>
    <xf numFmtId="164" fontId="0" fillId="0" borderId="0" xfId="0" applyNumberFormat="1" applyFont="1" applyAlignment="1">
      <alignment/>
    </xf>
    <xf numFmtId="164" fontId="0" fillId="0" borderId="11" xfId="0" applyNumberFormat="1" applyFont="1" applyFill="1" applyBorder="1" applyAlignment="1">
      <alignment horizontal="right"/>
    </xf>
    <xf numFmtId="14" fontId="0" fillId="0" borderId="10" xfId="0" applyNumberFormat="1" applyFont="1" applyBorder="1" applyAlignment="1">
      <alignment wrapText="1"/>
    </xf>
    <xf numFmtId="14" fontId="0" fillId="0" borderId="12" xfId="0" applyNumberFormat="1" applyFont="1" applyFill="1" applyBorder="1" applyAlignment="1">
      <alignment/>
    </xf>
    <xf numFmtId="0" fontId="3" fillId="0" borderId="10" xfId="0" applyFont="1" applyFill="1" applyBorder="1" applyAlignment="1">
      <alignment/>
    </xf>
    <xf numFmtId="0" fontId="3" fillId="0" borderId="10" xfId="0" applyFont="1" applyFill="1" applyBorder="1" applyAlignment="1">
      <alignment wrapText="1"/>
    </xf>
    <xf numFmtId="0" fontId="0" fillId="0" borderId="12" xfId="0" applyFont="1" applyFill="1" applyBorder="1" applyAlignment="1">
      <alignment/>
    </xf>
    <xf numFmtId="0" fontId="0" fillId="0" borderId="10" xfId="0" applyFont="1" applyFill="1" applyBorder="1" applyAlignment="1">
      <alignment horizontal="justify"/>
    </xf>
    <xf numFmtId="0" fontId="38" fillId="0" borderId="10" xfId="0" applyFont="1" applyFill="1" applyBorder="1" applyAlignment="1">
      <alignment wrapText="1"/>
    </xf>
    <xf numFmtId="14" fontId="0" fillId="0" borderId="10" xfId="0" applyNumberFormat="1" applyFont="1" applyFill="1" applyBorder="1" applyAlignment="1">
      <alignment horizontal="right"/>
    </xf>
    <xf numFmtId="0" fontId="0" fillId="0" borderId="10" xfId="0" applyFont="1" applyFill="1" applyBorder="1" applyAlignment="1">
      <alignment horizontal="center" vertical="top"/>
    </xf>
    <xf numFmtId="0" fontId="0" fillId="34" borderId="10" xfId="0" applyFont="1" applyFill="1" applyBorder="1" applyAlignment="1">
      <alignment/>
    </xf>
    <xf numFmtId="14" fontId="0" fillId="0" borderId="10" xfId="0" applyNumberFormat="1" applyFont="1" applyFill="1" applyBorder="1" applyAlignment="1">
      <alignment vertical="top"/>
    </xf>
    <xf numFmtId="164" fontId="0" fillId="0" borderId="10" xfId="0" applyNumberFormat="1" applyFont="1" applyFill="1" applyBorder="1" applyAlignment="1">
      <alignment horizontal="right" wrapText="1"/>
    </xf>
    <xf numFmtId="0" fontId="0" fillId="0" borderId="12" xfId="0" applyFont="1" applyBorder="1" applyAlignment="1">
      <alignment wrapText="1"/>
    </xf>
    <xf numFmtId="0" fontId="0" fillId="0" borderId="10" xfId="0" applyFont="1" applyBorder="1" applyAlignment="1">
      <alignment vertical="center"/>
    </xf>
    <xf numFmtId="0" fontId="0" fillId="0" borderId="10" xfId="0" applyFont="1" applyBorder="1" applyAlignment="1">
      <alignment vertical="center" wrapText="1"/>
    </xf>
    <xf numFmtId="14" fontId="0" fillId="0" borderId="10" xfId="0" applyNumberFormat="1" applyFont="1" applyBorder="1" applyAlignment="1">
      <alignment vertical="center"/>
    </xf>
    <xf numFmtId="0" fontId="0" fillId="0" borderId="12" xfId="0" applyFont="1" applyBorder="1" applyAlignment="1">
      <alignment/>
    </xf>
    <xf numFmtId="0" fontId="3" fillId="0" borderId="13" xfId="0" applyFont="1" applyFill="1" applyBorder="1" applyAlignment="1">
      <alignment horizontal="left" wrapText="1"/>
    </xf>
    <xf numFmtId="0" fontId="0" fillId="0" borderId="12" xfId="0" applyFont="1" applyFill="1" applyBorder="1" applyAlignment="1">
      <alignment horizontal="left" wrapText="1"/>
    </xf>
    <xf numFmtId="14" fontId="0" fillId="33" borderId="12" xfId="0" applyNumberFormat="1" applyFont="1" applyFill="1" applyBorder="1" applyAlignment="1">
      <alignment/>
    </xf>
    <xf numFmtId="14" fontId="0" fillId="0" borderId="12" xfId="0" applyNumberFormat="1" applyFont="1" applyBorder="1" applyAlignment="1">
      <alignment wrapText="1"/>
    </xf>
    <xf numFmtId="14" fontId="0" fillId="0" borderId="12" xfId="0" applyNumberFormat="1" applyFont="1" applyBorder="1" applyAlignment="1">
      <alignment/>
    </xf>
    <xf numFmtId="164" fontId="0" fillId="0" borderId="12" xfId="0" applyNumberFormat="1" applyFont="1" applyBorder="1" applyAlignment="1">
      <alignment horizontal="right"/>
    </xf>
    <xf numFmtId="164" fontId="3" fillId="0" borderId="10" xfId="0" applyNumberFormat="1" applyFont="1" applyFill="1" applyBorder="1" applyAlignment="1">
      <alignment/>
    </xf>
    <xf numFmtId="164" fontId="0" fillId="0" borderId="10" xfId="0" applyNumberFormat="1" applyFont="1" applyBorder="1" applyAlignment="1">
      <alignment vertical="center"/>
    </xf>
    <xf numFmtId="164" fontId="0" fillId="0" borderId="10" xfId="0" applyNumberFormat="1" applyFont="1" applyBorder="1" applyAlignment="1">
      <alignment horizontal="right" wrapText="1"/>
    </xf>
    <xf numFmtId="164" fontId="36" fillId="14" borderId="10" xfId="0" applyNumberFormat="1" applyFont="1" applyFill="1" applyBorder="1" applyAlignment="1">
      <alignment horizontal="center"/>
    </xf>
    <xf numFmtId="164" fontId="0" fillId="14" borderId="10" xfId="0"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71"/>
  <sheetViews>
    <sheetView tabSelected="1" zoomScale="90" zoomScaleNormal="90"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D3" sqref="D3"/>
    </sheetView>
  </sheetViews>
  <sheetFormatPr defaultColWidth="9.140625" defaultRowHeight="15"/>
  <cols>
    <col min="1" max="1" width="15.00390625" style="33" bestFit="1" customWidth="1"/>
    <col min="2" max="2" width="69.7109375" style="33" customWidth="1"/>
    <col min="3" max="3" width="23.7109375" style="33" customWidth="1"/>
    <col min="4" max="4" width="191.00390625" style="33" bestFit="1" customWidth="1"/>
    <col min="5" max="5" width="16.140625" style="33" customWidth="1"/>
    <col min="6" max="7" width="14.28125" style="33" customWidth="1"/>
    <col min="8" max="8" width="15.28125" style="33" customWidth="1"/>
    <col min="9" max="9" width="14.28125" style="33" customWidth="1"/>
    <col min="10" max="10" width="23.140625" style="43" customWidth="1"/>
    <col min="11" max="14" width="9.140625" style="33" customWidth="1"/>
    <col min="15" max="15" width="8.57421875" style="33" bestFit="1" customWidth="1"/>
    <col min="16" max="16" width="9.140625" style="33" customWidth="1"/>
    <col min="17" max="17" width="11.140625" style="33" bestFit="1" customWidth="1"/>
    <col min="18" max="19" width="10.7109375" style="33" bestFit="1" customWidth="1"/>
    <col min="20" max="16384" width="9.140625" style="33" customWidth="1"/>
  </cols>
  <sheetData>
    <row r="1" spans="1:10" ht="15">
      <c r="A1" s="71" t="s">
        <v>0</v>
      </c>
      <c r="B1" s="72"/>
      <c r="C1" s="72"/>
      <c r="D1" s="72"/>
      <c r="E1" s="72"/>
      <c r="F1" s="72"/>
      <c r="G1" s="72"/>
      <c r="H1" s="72"/>
      <c r="I1" s="72"/>
      <c r="J1" s="72"/>
    </row>
    <row r="2" spans="1:10" ht="48.75" customHeight="1">
      <c r="A2" s="11" t="s">
        <v>1</v>
      </c>
      <c r="B2" s="12" t="s">
        <v>2</v>
      </c>
      <c r="C2" s="11" t="s">
        <v>3</v>
      </c>
      <c r="D2" s="12" t="s">
        <v>4</v>
      </c>
      <c r="E2" s="13" t="s">
        <v>107</v>
      </c>
      <c r="F2" s="14" t="s">
        <v>5</v>
      </c>
      <c r="G2" s="14" t="s">
        <v>106</v>
      </c>
      <c r="H2" s="14" t="s">
        <v>98</v>
      </c>
      <c r="I2" s="12" t="s">
        <v>6</v>
      </c>
      <c r="J2" s="30" t="s">
        <v>7</v>
      </c>
    </row>
    <row r="3" spans="1:10" ht="15">
      <c r="A3" s="18"/>
      <c r="B3" s="3" t="s">
        <v>243</v>
      </c>
      <c r="C3" s="18" t="s">
        <v>8</v>
      </c>
      <c r="D3" s="3" t="s">
        <v>242</v>
      </c>
      <c r="E3" s="5">
        <v>43647</v>
      </c>
      <c r="F3" s="5">
        <v>43647</v>
      </c>
      <c r="G3" s="16">
        <v>44377</v>
      </c>
      <c r="H3" s="5">
        <v>45107</v>
      </c>
      <c r="I3" s="3">
        <v>24</v>
      </c>
      <c r="J3" s="6" t="s">
        <v>248</v>
      </c>
    </row>
    <row r="4" spans="1:10" ht="15">
      <c r="A4" s="18"/>
      <c r="B4" s="3" t="s">
        <v>244</v>
      </c>
      <c r="C4" s="18" t="s">
        <v>8</v>
      </c>
      <c r="D4" s="3" t="s">
        <v>242</v>
      </c>
      <c r="E4" s="5">
        <v>43647</v>
      </c>
      <c r="F4" s="5">
        <v>43647</v>
      </c>
      <c r="G4" s="16">
        <v>44377</v>
      </c>
      <c r="H4" s="5">
        <v>45107</v>
      </c>
      <c r="I4" s="3">
        <v>24</v>
      </c>
      <c r="J4" s="6" t="s">
        <v>248</v>
      </c>
    </row>
    <row r="5" spans="1:10" ht="15">
      <c r="A5" s="18"/>
      <c r="B5" s="3" t="s">
        <v>245</v>
      </c>
      <c r="C5" s="18" t="s">
        <v>8</v>
      </c>
      <c r="D5" s="3" t="s">
        <v>242</v>
      </c>
      <c r="E5" s="5">
        <v>43647</v>
      </c>
      <c r="F5" s="5">
        <v>43647</v>
      </c>
      <c r="G5" s="16">
        <v>44377</v>
      </c>
      <c r="H5" s="5">
        <v>45107</v>
      </c>
      <c r="I5" s="3">
        <v>24</v>
      </c>
      <c r="J5" s="6" t="s">
        <v>248</v>
      </c>
    </row>
    <row r="6" spans="1:10" ht="15">
      <c r="A6" s="18"/>
      <c r="B6" s="3" t="s">
        <v>84</v>
      </c>
      <c r="C6" s="18" t="s">
        <v>8</v>
      </c>
      <c r="D6" s="3" t="s">
        <v>242</v>
      </c>
      <c r="E6" s="5">
        <v>43647</v>
      </c>
      <c r="F6" s="5">
        <v>43647</v>
      </c>
      <c r="G6" s="16">
        <v>44377</v>
      </c>
      <c r="H6" s="5">
        <v>45107</v>
      </c>
      <c r="I6" s="3">
        <v>24</v>
      </c>
      <c r="J6" s="6" t="s">
        <v>248</v>
      </c>
    </row>
    <row r="7" spans="1:10" ht="15">
      <c r="A7" s="29"/>
      <c r="B7" s="29" t="s">
        <v>246</v>
      </c>
      <c r="C7" s="18" t="s">
        <v>8</v>
      </c>
      <c r="D7" s="3" t="s">
        <v>242</v>
      </c>
      <c r="E7" s="5">
        <v>43647</v>
      </c>
      <c r="F7" s="5">
        <v>43647</v>
      </c>
      <c r="G7" s="16">
        <v>44377</v>
      </c>
      <c r="H7" s="5">
        <v>45107</v>
      </c>
      <c r="I7" s="3">
        <v>24</v>
      </c>
      <c r="J7" s="6" t="s">
        <v>248</v>
      </c>
    </row>
    <row r="8" spans="1:10" ht="15">
      <c r="A8" s="19"/>
      <c r="B8" s="9" t="s">
        <v>229</v>
      </c>
      <c r="C8" s="19" t="s">
        <v>8</v>
      </c>
      <c r="D8" s="9" t="s">
        <v>15</v>
      </c>
      <c r="E8" s="24">
        <v>43595</v>
      </c>
      <c r="F8" s="24">
        <v>43619</v>
      </c>
      <c r="G8" s="24">
        <v>44714</v>
      </c>
      <c r="H8" s="24">
        <v>44714</v>
      </c>
      <c r="I8" s="9">
        <v>12</v>
      </c>
      <c r="J8" s="26" t="s">
        <v>247</v>
      </c>
    </row>
    <row r="9" spans="1:10" ht="15">
      <c r="A9" s="19"/>
      <c r="B9" s="9" t="s">
        <v>230</v>
      </c>
      <c r="C9" s="19" t="s">
        <v>8</v>
      </c>
      <c r="D9" s="9" t="s">
        <v>15</v>
      </c>
      <c r="E9" s="24">
        <v>43595</v>
      </c>
      <c r="F9" s="24">
        <v>43619</v>
      </c>
      <c r="G9" s="24">
        <v>44714</v>
      </c>
      <c r="H9" s="24">
        <v>44714</v>
      </c>
      <c r="I9" s="9">
        <v>12</v>
      </c>
      <c r="J9" s="26" t="s">
        <v>247</v>
      </c>
    </row>
    <row r="10" spans="1:10" ht="15">
      <c r="A10" s="19"/>
      <c r="B10" s="9" t="s">
        <v>231</v>
      </c>
      <c r="C10" s="19" t="s">
        <v>8</v>
      </c>
      <c r="D10" s="9" t="s">
        <v>15</v>
      </c>
      <c r="E10" s="24">
        <v>43595</v>
      </c>
      <c r="F10" s="24">
        <v>43619</v>
      </c>
      <c r="G10" s="24">
        <v>44714</v>
      </c>
      <c r="H10" s="24">
        <v>44714</v>
      </c>
      <c r="I10" s="9">
        <v>12</v>
      </c>
      <c r="J10" s="26" t="s">
        <v>247</v>
      </c>
    </row>
    <row r="11" spans="1:10" ht="15">
      <c r="A11" s="19"/>
      <c r="B11" s="9" t="s">
        <v>232</v>
      </c>
      <c r="C11" s="19" t="s">
        <v>8</v>
      </c>
      <c r="D11" s="9" t="s">
        <v>15</v>
      </c>
      <c r="E11" s="24">
        <v>43595</v>
      </c>
      <c r="F11" s="24">
        <v>43619</v>
      </c>
      <c r="G11" s="24">
        <v>44714</v>
      </c>
      <c r="H11" s="24">
        <v>44714</v>
      </c>
      <c r="I11" s="9">
        <v>12</v>
      </c>
      <c r="J11" s="26" t="s">
        <v>247</v>
      </c>
    </row>
    <row r="12" spans="1:10" ht="15">
      <c r="A12" s="19"/>
      <c r="B12" s="9" t="s">
        <v>233</v>
      </c>
      <c r="C12" s="19" t="s">
        <v>8</v>
      </c>
      <c r="D12" s="9" t="s">
        <v>15</v>
      </c>
      <c r="E12" s="24">
        <v>43595</v>
      </c>
      <c r="F12" s="24">
        <v>43619</v>
      </c>
      <c r="G12" s="24">
        <v>44714</v>
      </c>
      <c r="H12" s="24">
        <v>44714</v>
      </c>
      <c r="I12" s="9">
        <v>12</v>
      </c>
      <c r="J12" s="26" t="s">
        <v>247</v>
      </c>
    </row>
    <row r="13" spans="1:10" ht="15">
      <c r="A13" s="19"/>
      <c r="B13" s="9" t="s">
        <v>234</v>
      </c>
      <c r="C13" s="19" t="s">
        <v>8</v>
      </c>
      <c r="D13" s="9" t="s">
        <v>15</v>
      </c>
      <c r="E13" s="24">
        <v>43595</v>
      </c>
      <c r="F13" s="24">
        <v>43619</v>
      </c>
      <c r="G13" s="24">
        <v>44714</v>
      </c>
      <c r="H13" s="24">
        <v>44714</v>
      </c>
      <c r="I13" s="9">
        <v>12</v>
      </c>
      <c r="J13" s="26" t="s">
        <v>247</v>
      </c>
    </row>
    <row r="14" spans="1:10" ht="15">
      <c r="A14" s="19"/>
      <c r="B14" s="9" t="s">
        <v>235</v>
      </c>
      <c r="C14" s="19" t="s">
        <v>8</v>
      </c>
      <c r="D14" s="9" t="s">
        <v>15</v>
      </c>
      <c r="E14" s="24">
        <v>43595</v>
      </c>
      <c r="F14" s="24">
        <v>43619</v>
      </c>
      <c r="G14" s="24">
        <v>44714</v>
      </c>
      <c r="H14" s="24">
        <v>44714</v>
      </c>
      <c r="I14" s="9">
        <v>12</v>
      </c>
      <c r="J14" s="26" t="s">
        <v>247</v>
      </c>
    </row>
    <row r="15" spans="1:10" ht="15">
      <c r="A15" s="19"/>
      <c r="B15" s="9" t="s">
        <v>16</v>
      </c>
      <c r="C15" s="19" t="s">
        <v>8</v>
      </c>
      <c r="D15" s="9" t="s">
        <v>15</v>
      </c>
      <c r="E15" s="24">
        <v>43595</v>
      </c>
      <c r="F15" s="24">
        <v>43619</v>
      </c>
      <c r="G15" s="24">
        <v>44714</v>
      </c>
      <c r="H15" s="24">
        <v>44714</v>
      </c>
      <c r="I15" s="9">
        <v>12</v>
      </c>
      <c r="J15" s="26" t="s">
        <v>247</v>
      </c>
    </row>
    <row r="16" spans="1:10" ht="15">
      <c r="A16" s="19"/>
      <c r="B16" s="9" t="s">
        <v>236</v>
      </c>
      <c r="C16" s="19" t="s">
        <v>8</v>
      </c>
      <c r="D16" s="9" t="s">
        <v>15</v>
      </c>
      <c r="E16" s="24">
        <v>43595</v>
      </c>
      <c r="F16" s="24">
        <v>43619</v>
      </c>
      <c r="G16" s="24">
        <v>44714</v>
      </c>
      <c r="H16" s="24">
        <v>44714</v>
      </c>
      <c r="I16" s="9">
        <v>12</v>
      </c>
      <c r="J16" s="26" t="s">
        <v>247</v>
      </c>
    </row>
    <row r="17" spans="1:10" s="38" customFormat="1" ht="15">
      <c r="A17" s="19"/>
      <c r="B17" s="9" t="s">
        <v>237</v>
      </c>
      <c r="C17" s="19" t="s">
        <v>8</v>
      </c>
      <c r="D17" s="9" t="s">
        <v>15</v>
      </c>
      <c r="E17" s="24">
        <v>43595</v>
      </c>
      <c r="F17" s="24">
        <v>43619</v>
      </c>
      <c r="G17" s="24">
        <v>44714</v>
      </c>
      <c r="H17" s="24">
        <v>44714</v>
      </c>
      <c r="I17" s="9">
        <v>12</v>
      </c>
      <c r="J17" s="26" t="s">
        <v>247</v>
      </c>
    </row>
    <row r="18" spans="1:10" s="39" customFormat="1" ht="15">
      <c r="A18" s="19"/>
      <c r="B18" s="9" t="s">
        <v>238</v>
      </c>
      <c r="C18" s="19" t="s">
        <v>8</v>
      </c>
      <c r="D18" s="9" t="s">
        <v>15</v>
      </c>
      <c r="E18" s="24">
        <v>43595</v>
      </c>
      <c r="F18" s="24">
        <v>43619</v>
      </c>
      <c r="G18" s="24">
        <v>44714</v>
      </c>
      <c r="H18" s="24">
        <v>44714</v>
      </c>
      <c r="I18" s="9">
        <v>12</v>
      </c>
      <c r="J18" s="26" t="s">
        <v>247</v>
      </c>
    </row>
    <row r="19" spans="1:10" s="39" customFormat="1" ht="15">
      <c r="A19" s="19"/>
      <c r="B19" s="9" t="s">
        <v>239</v>
      </c>
      <c r="C19" s="19" t="s">
        <v>8</v>
      </c>
      <c r="D19" s="9" t="s">
        <v>15</v>
      </c>
      <c r="E19" s="24">
        <v>43595</v>
      </c>
      <c r="F19" s="24">
        <v>43619</v>
      </c>
      <c r="G19" s="24">
        <v>44714</v>
      </c>
      <c r="H19" s="24">
        <v>44714</v>
      </c>
      <c r="I19" s="9">
        <v>12</v>
      </c>
      <c r="J19" s="26" t="s">
        <v>247</v>
      </c>
    </row>
    <row r="20" spans="1:10" s="39" customFormat="1" ht="15">
      <c r="A20" s="19"/>
      <c r="B20" s="9" t="s">
        <v>240</v>
      </c>
      <c r="C20" s="19" t="s">
        <v>8</v>
      </c>
      <c r="D20" s="9" t="s">
        <v>15</v>
      </c>
      <c r="E20" s="24">
        <v>43595</v>
      </c>
      <c r="F20" s="24">
        <v>43619</v>
      </c>
      <c r="G20" s="24">
        <v>44714</v>
      </c>
      <c r="H20" s="24">
        <v>44714</v>
      </c>
      <c r="I20" s="9">
        <v>12</v>
      </c>
      <c r="J20" s="26" t="s">
        <v>247</v>
      </c>
    </row>
    <row r="21" spans="1:10" s="39" customFormat="1" ht="15">
      <c r="A21" s="19"/>
      <c r="B21" s="9" t="s">
        <v>241</v>
      </c>
      <c r="C21" s="19" t="s">
        <v>8</v>
      </c>
      <c r="D21" s="9" t="s">
        <v>15</v>
      </c>
      <c r="E21" s="24">
        <v>43595</v>
      </c>
      <c r="F21" s="24">
        <v>43619</v>
      </c>
      <c r="G21" s="24">
        <v>44714</v>
      </c>
      <c r="H21" s="24">
        <v>44714</v>
      </c>
      <c r="I21" s="9">
        <v>12</v>
      </c>
      <c r="J21" s="26" t="s">
        <v>247</v>
      </c>
    </row>
    <row r="22" spans="1:10" s="39" customFormat="1" ht="30">
      <c r="A22" s="29"/>
      <c r="B22" s="9" t="s">
        <v>260</v>
      </c>
      <c r="C22" s="19" t="s">
        <v>194</v>
      </c>
      <c r="D22" s="9" t="s">
        <v>213</v>
      </c>
      <c r="E22" s="29"/>
      <c r="F22" s="24">
        <v>43556</v>
      </c>
      <c r="G22" s="24">
        <v>43921</v>
      </c>
      <c r="H22" s="24">
        <v>43921</v>
      </c>
      <c r="I22" s="29"/>
      <c r="J22" s="56" t="s">
        <v>214</v>
      </c>
    </row>
    <row r="23" spans="1:10" s="39" customFormat="1" ht="15">
      <c r="A23" s="29"/>
      <c r="B23" s="29" t="s">
        <v>108</v>
      </c>
      <c r="C23" s="34" t="s">
        <v>8</v>
      </c>
      <c r="D23" s="29" t="s">
        <v>109</v>
      </c>
      <c r="E23" s="35">
        <v>43067</v>
      </c>
      <c r="F23" s="35">
        <v>43067</v>
      </c>
      <c r="G23" s="35">
        <v>53293</v>
      </c>
      <c r="H23" s="35">
        <v>55119</v>
      </c>
      <c r="I23" s="36">
        <v>60</v>
      </c>
      <c r="J23" s="37">
        <v>217887000</v>
      </c>
    </row>
    <row r="24" spans="1:10" ht="15">
      <c r="A24" s="18"/>
      <c r="B24" s="3" t="s">
        <v>62</v>
      </c>
      <c r="C24" s="18" t="s">
        <v>8</v>
      </c>
      <c r="D24" s="3" t="s">
        <v>63</v>
      </c>
      <c r="E24" s="16">
        <v>42826</v>
      </c>
      <c r="F24" s="16">
        <v>42826</v>
      </c>
      <c r="G24" s="16">
        <v>43555</v>
      </c>
      <c r="H24" s="16">
        <v>44834</v>
      </c>
      <c r="I24" s="18">
        <f>12+12+12</f>
        <v>36</v>
      </c>
      <c r="J24" s="6">
        <v>5999975</v>
      </c>
    </row>
    <row r="25" spans="1:10" ht="15">
      <c r="A25" s="18"/>
      <c r="B25" s="3" t="s">
        <v>66</v>
      </c>
      <c r="C25" s="18" t="s">
        <v>8</v>
      </c>
      <c r="D25" s="3" t="s">
        <v>67</v>
      </c>
      <c r="E25" s="16">
        <v>42005</v>
      </c>
      <c r="F25" s="16">
        <v>42005</v>
      </c>
      <c r="G25" s="16">
        <v>44196</v>
      </c>
      <c r="H25" s="16">
        <v>44926</v>
      </c>
      <c r="I25" s="3">
        <v>24</v>
      </c>
      <c r="J25" s="6">
        <f>(9159+680795.93)*7</f>
        <v>4829684.510000001</v>
      </c>
    </row>
    <row r="26" spans="1:10" ht="15">
      <c r="A26" s="18"/>
      <c r="B26" s="3" t="s">
        <v>71</v>
      </c>
      <c r="C26" s="18" t="s">
        <v>8</v>
      </c>
      <c r="D26" s="3" t="s">
        <v>72</v>
      </c>
      <c r="E26" s="16">
        <v>42826</v>
      </c>
      <c r="F26" s="16">
        <v>42826</v>
      </c>
      <c r="G26" s="16">
        <v>43555</v>
      </c>
      <c r="H26" s="16">
        <v>44651</v>
      </c>
      <c r="I26" s="3">
        <f>12+12+12</f>
        <v>36</v>
      </c>
      <c r="J26" s="6">
        <v>4749788</v>
      </c>
    </row>
    <row r="27" spans="1:10" s="40" customFormat="1" ht="15">
      <c r="A27" s="3"/>
      <c r="B27" s="9" t="s">
        <v>131</v>
      </c>
      <c r="C27" s="19" t="s">
        <v>112</v>
      </c>
      <c r="D27" s="9" t="s">
        <v>266</v>
      </c>
      <c r="E27" s="45"/>
      <c r="F27" s="24">
        <v>43619</v>
      </c>
      <c r="G27" s="24">
        <v>44651</v>
      </c>
      <c r="H27" s="24">
        <v>44651</v>
      </c>
      <c r="I27" s="3"/>
      <c r="J27" s="26">
        <f>1500*17.35*(303+365+365)/7</f>
        <v>3840546.428571429</v>
      </c>
    </row>
    <row r="28" spans="1:10" ht="15">
      <c r="A28" s="3"/>
      <c r="B28" s="9" t="s">
        <v>162</v>
      </c>
      <c r="C28" s="19" t="s">
        <v>112</v>
      </c>
      <c r="D28" s="9" t="s">
        <v>266</v>
      </c>
      <c r="E28" s="45"/>
      <c r="F28" s="24">
        <v>43619</v>
      </c>
      <c r="G28" s="24">
        <v>44651</v>
      </c>
      <c r="H28" s="24">
        <v>44651</v>
      </c>
      <c r="I28" s="3"/>
      <c r="J28" s="26">
        <f>1500*17.35*(303+365+365)/7</f>
        <v>3840546.428571429</v>
      </c>
    </row>
    <row r="29" spans="1:10" ht="15">
      <c r="A29" s="3"/>
      <c r="B29" s="9" t="s">
        <v>254</v>
      </c>
      <c r="C29" s="19" t="s">
        <v>112</v>
      </c>
      <c r="D29" s="9" t="s">
        <v>155</v>
      </c>
      <c r="E29" s="45"/>
      <c r="F29" s="31">
        <v>43556</v>
      </c>
      <c r="G29" s="31">
        <v>43921</v>
      </c>
      <c r="H29" s="31">
        <v>43921</v>
      </c>
      <c r="I29" s="3"/>
      <c r="J29" s="25">
        <v>3582175</v>
      </c>
    </row>
    <row r="30" spans="1:10" ht="30">
      <c r="A30" s="3"/>
      <c r="B30" s="9" t="s">
        <v>152</v>
      </c>
      <c r="C30" s="9" t="s">
        <v>112</v>
      </c>
      <c r="D30" s="9" t="s">
        <v>266</v>
      </c>
      <c r="E30" s="45"/>
      <c r="F30" s="24">
        <v>43619</v>
      </c>
      <c r="G30" s="24">
        <v>44651</v>
      </c>
      <c r="H30" s="24">
        <v>44651</v>
      </c>
      <c r="I30" s="3"/>
      <c r="J30" s="26">
        <f>1250*17.35*(303+365+365)/7</f>
        <v>3200455.3571428573</v>
      </c>
    </row>
    <row r="31" spans="1:10" ht="15">
      <c r="A31" s="29"/>
      <c r="B31" s="9" t="s">
        <v>178</v>
      </c>
      <c r="C31" s="19" t="s">
        <v>112</v>
      </c>
      <c r="D31" s="9" t="s">
        <v>179</v>
      </c>
      <c r="E31" s="29"/>
      <c r="F31" s="24">
        <v>43556</v>
      </c>
      <c r="G31" s="24">
        <v>43921</v>
      </c>
      <c r="H31" s="24">
        <v>43921</v>
      </c>
      <c r="I31" s="29"/>
      <c r="J31" s="25">
        <v>2801745</v>
      </c>
    </row>
    <row r="32" spans="1:10" ht="15">
      <c r="A32" s="3"/>
      <c r="B32" s="9" t="s">
        <v>136</v>
      </c>
      <c r="C32" s="19" t="s">
        <v>112</v>
      </c>
      <c r="D32" s="9" t="s">
        <v>137</v>
      </c>
      <c r="E32" s="45"/>
      <c r="F32" s="24">
        <v>43556</v>
      </c>
      <c r="G32" s="24">
        <v>43921</v>
      </c>
      <c r="H32" s="24">
        <v>43921</v>
      </c>
      <c r="I32" s="3"/>
      <c r="J32" s="68">
        <v>2643290</v>
      </c>
    </row>
    <row r="33" spans="1:10" ht="15">
      <c r="A33" s="3"/>
      <c r="B33" s="9" t="s">
        <v>283</v>
      </c>
      <c r="C33" s="19" t="s">
        <v>9</v>
      </c>
      <c r="D33" s="9" t="s">
        <v>289</v>
      </c>
      <c r="E33" s="45"/>
      <c r="F33" s="24">
        <v>43313</v>
      </c>
      <c r="G33" s="24">
        <v>44773</v>
      </c>
      <c r="H33" s="24">
        <v>44773</v>
      </c>
      <c r="I33" s="3"/>
      <c r="J33" s="68">
        <v>2573000</v>
      </c>
    </row>
    <row r="34" spans="1:10" ht="15">
      <c r="A34" s="3"/>
      <c r="B34" s="9" t="s">
        <v>284</v>
      </c>
      <c r="C34" s="19" t="s">
        <v>9</v>
      </c>
      <c r="D34" s="9" t="s">
        <v>289</v>
      </c>
      <c r="E34" s="45"/>
      <c r="F34" s="24">
        <v>43313</v>
      </c>
      <c r="G34" s="24">
        <v>44773</v>
      </c>
      <c r="H34" s="24">
        <v>44773</v>
      </c>
      <c r="I34" s="3"/>
      <c r="J34" s="68">
        <v>2573000</v>
      </c>
    </row>
    <row r="35" spans="1:10" ht="15">
      <c r="A35" s="3"/>
      <c r="B35" s="9" t="s">
        <v>285</v>
      </c>
      <c r="C35" s="19" t="s">
        <v>9</v>
      </c>
      <c r="D35" s="9" t="s">
        <v>289</v>
      </c>
      <c r="E35" s="45"/>
      <c r="F35" s="24">
        <v>43313</v>
      </c>
      <c r="G35" s="24">
        <v>44773</v>
      </c>
      <c r="H35" s="24">
        <v>44773</v>
      </c>
      <c r="I35" s="3"/>
      <c r="J35" s="68">
        <v>2573000</v>
      </c>
    </row>
    <row r="36" spans="1:10" ht="15">
      <c r="A36" s="3"/>
      <c r="B36" s="9" t="s">
        <v>286</v>
      </c>
      <c r="C36" s="19" t="s">
        <v>9</v>
      </c>
      <c r="D36" s="9" t="s">
        <v>289</v>
      </c>
      <c r="E36" s="45"/>
      <c r="F36" s="24">
        <v>43313</v>
      </c>
      <c r="G36" s="24">
        <v>44773</v>
      </c>
      <c r="H36" s="24">
        <v>44773</v>
      </c>
      <c r="I36" s="3"/>
      <c r="J36" s="68">
        <v>2573000</v>
      </c>
    </row>
    <row r="37" spans="1:10" ht="15">
      <c r="A37" s="3"/>
      <c r="B37" s="9" t="s">
        <v>287</v>
      </c>
      <c r="C37" s="19" t="s">
        <v>9</v>
      </c>
      <c r="D37" s="9" t="s">
        <v>289</v>
      </c>
      <c r="E37" s="45"/>
      <c r="F37" s="24">
        <v>43313</v>
      </c>
      <c r="G37" s="24">
        <v>44773</v>
      </c>
      <c r="H37" s="24">
        <v>44773</v>
      </c>
      <c r="I37" s="3"/>
      <c r="J37" s="68">
        <v>2573000</v>
      </c>
    </row>
    <row r="38" spans="1:10" ht="15">
      <c r="A38" s="3"/>
      <c r="B38" s="9" t="s">
        <v>288</v>
      </c>
      <c r="C38" s="19" t="s">
        <v>9</v>
      </c>
      <c r="D38" s="9" t="s">
        <v>289</v>
      </c>
      <c r="E38" s="45"/>
      <c r="F38" s="24">
        <v>43313</v>
      </c>
      <c r="G38" s="24">
        <v>44773</v>
      </c>
      <c r="H38" s="24">
        <v>44773</v>
      </c>
      <c r="I38" s="3"/>
      <c r="J38" s="68">
        <v>2573000</v>
      </c>
    </row>
    <row r="39" spans="1:10" ht="15">
      <c r="A39" s="3"/>
      <c r="B39" s="9" t="s">
        <v>262</v>
      </c>
      <c r="C39" s="19" t="s">
        <v>112</v>
      </c>
      <c r="D39" s="9" t="s">
        <v>266</v>
      </c>
      <c r="E39" s="45"/>
      <c r="F39" s="24">
        <v>43619</v>
      </c>
      <c r="G39" s="24">
        <v>44651</v>
      </c>
      <c r="H39" s="24">
        <v>44651</v>
      </c>
      <c r="I39" s="3"/>
      <c r="J39" s="26">
        <f>1000*17.35*(303+365+365)/7</f>
        <v>2560364.285714286</v>
      </c>
    </row>
    <row r="40" spans="1:10" ht="15">
      <c r="A40" s="3"/>
      <c r="B40" s="9" t="s">
        <v>113</v>
      </c>
      <c r="C40" s="19" t="s">
        <v>112</v>
      </c>
      <c r="D40" s="9" t="s">
        <v>266</v>
      </c>
      <c r="E40" s="45"/>
      <c r="F40" s="24">
        <v>43619</v>
      </c>
      <c r="G40" s="24">
        <v>44651</v>
      </c>
      <c r="H40" s="24">
        <v>44651</v>
      </c>
      <c r="I40" s="3"/>
      <c r="J40" s="26">
        <f>1000*17.35*(303+365+365)/7</f>
        <v>2560364.285714286</v>
      </c>
    </row>
    <row r="41" spans="1:10" ht="15">
      <c r="A41" s="3"/>
      <c r="B41" s="9" t="s">
        <v>134</v>
      </c>
      <c r="C41" s="19" t="s">
        <v>112</v>
      </c>
      <c r="D41" s="9" t="s">
        <v>135</v>
      </c>
      <c r="E41" s="45"/>
      <c r="F41" s="24">
        <v>43556</v>
      </c>
      <c r="G41" s="24">
        <v>43921</v>
      </c>
      <c r="H41" s="24">
        <v>43921</v>
      </c>
      <c r="I41" s="3"/>
      <c r="J41" s="26">
        <v>2485583</v>
      </c>
    </row>
    <row r="42" spans="1:10" ht="15">
      <c r="A42" s="18"/>
      <c r="B42" s="3" t="s">
        <v>281</v>
      </c>
      <c r="C42" s="18" t="s">
        <v>282</v>
      </c>
      <c r="D42" s="3"/>
      <c r="E42" s="16"/>
      <c r="F42" s="16">
        <v>43279</v>
      </c>
      <c r="G42" s="16">
        <v>44009</v>
      </c>
      <c r="H42" s="16">
        <v>44739</v>
      </c>
      <c r="I42" s="18">
        <v>24</v>
      </c>
      <c r="J42" s="6">
        <f>570000*4</f>
        <v>2280000</v>
      </c>
    </row>
    <row r="43" spans="1:10" ht="15">
      <c r="A43" s="29"/>
      <c r="B43" s="9" t="s">
        <v>186</v>
      </c>
      <c r="C43" s="19" t="s">
        <v>112</v>
      </c>
      <c r="D43" s="9" t="s">
        <v>187</v>
      </c>
      <c r="E43" s="29"/>
      <c r="F43" s="24">
        <v>43556</v>
      </c>
      <c r="G43" s="24">
        <v>43921</v>
      </c>
      <c r="H43" s="24">
        <v>43921</v>
      </c>
      <c r="I43" s="29"/>
      <c r="J43" s="25">
        <v>2206291</v>
      </c>
    </row>
    <row r="44" spans="1:10" s="38" customFormat="1" ht="15">
      <c r="A44" s="54"/>
      <c r="B44" s="9" t="s">
        <v>174</v>
      </c>
      <c r="C44" s="19" t="s">
        <v>112</v>
      </c>
      <c r="D44" s="9" t="s">
        <v>175</v>
      </c>
      <c r="E44" s="29"/>
      <c r="F44" s="24">
        <v>43556</v>
      </c>
      <c r="G44" s="24">
        <v>43921</v>
      </c>
      <c r="H44" s="24">
        <v>43921</v>
      </c>
      <c r="I44" s="29"/>
      <c r="J44" s="26">
        <v>2114804</v>
      </c>
    </row>
    <row r="45" spans="1:10" ht="15">
      <c r="A45" s="3"/>
      <c r="B45" s="9" t="s">
        <v>263</v>
      </c>
      <c r="C45" s="19" t="s">
        <v>112</v>
      </c>
      <c r="D45" s="9" t="s">
        <v>266</v>
      </c>
      <c r="E45" s="45"/>
      <c r="F45" s="24">
        <v>43619</v>
      </c>
      <c r="G45" s="24">
        <v>44651</v>
      </c>
      <c r="H45" s="24">
        <v>44651</v>
      </c>
      <c r="I45" s="3"/>
      <c r="J45" s="26">
        <f>750*17.35*(303+365+365)/7</f>
        <v>1920273.2142857146</v>
      </c>
    </row>
    <row r="46" spans="1:10" ht="15">
      <c r="A46" s="3"/>
      <c r="B46" s="9" t="s">
        <v>265</v>
      </c>
      <c r="C46" s="19" t="s">
        <v>112</v>
      </c>
      <c r="D46" s="9" t="s">
        <v>266</v>
      </c>
      <c r="E46" s="45"/>
      <c r="F46" s="24">
        <v>43619</v>
      </c>
      <c r="G46" s="24">
        <v>44651</v>
      </c>
      <c r="H46" s="24">
        <v>44651</v>
      </c>
      <c r="I46" s="3"/>
      <c r="J46" s="25">
        <f>750*17.35*(303+365+365)/7</f>
        <v>1920273.2142857146</v>
      </c>
    </row>
    <row r="47" spans="1:10" s="38" customFormat="1" ht="15">
      <c r="A47" s="3"/>
      <c r="B47" s="9" t="s">
        <v>254</v>
      </c>
      <c r="C47" s="19" t="s">
        <v>112</v>
      </c>
      <c r="D47" s="9" t="s">
        <v>266</v>
      </c>
      <c r="E47" s="45"/>
      <c r="F47" s="24">
        <v>43619</v>
      </c>
      <c r="G47" s="24">
        <v>44651</v>
      </c>
      <c r="H47" s="24">
        <v>44651</v>
      </c>
      <c r="I47" s="3"/>
      <c r="J47" s="26">
        <f>750*17.35*(303+365+365)/7</f>
        <v>1920273.2142857146</v>
      </c>
    </row>
    <row r="48" spans="1:10" ht="30">
      <c r="A48" s="18"/>
      <c r="B48" s="3" t="s">
        <v>40</v>
      </c>
      <c r="C48" s="18" t="s">
        <v>41</v>
      </c>
      <c r="D48" s="3" t="s">
        <v>42</v>
      </c>
      <c r="E48" s="16">
        <v>42202</v>
      </c>
      <c r="F48" s="16">
        <v>42202</v>
      </c>
      <c r="G48" s="16">
        <v>44029</v>
      </c>
      <c r="H48" s="16">
        <v>44029</v>
      </c>
      <c r="I48" s="3"/>
      <c r="J48" s="6">
        <f>643975+312490*4</f>
        <v>1893935</v>
      </c>
    </row>
    <row r="49" spans="1:10" ht="15">
      <c r="A49" s="57"/>
      <c r="B49" s="62" t="s">
        <v>169</v>
      </c>
      <c r="C49" s="49" t="s">
        <v>112</v>
      </c>
      <c r="D49" s="63" t="s">
        <v>170</v>
      </c>
      <c r="E49" s="65"/>
      <c r="F49" s="46">
        <v>43556</v>
      </c>
      <c r="G49" s="46">
        <v>43921</v>
      </c>
      <c r="H49" s="46">
        <v>43921</v>
      </c>
      <c r="I49" s="3"/>
      <c r="J49" s="44">
        <v>1272632</v>
      </c>
    </row>
    <row r="50" spans="1:10" ht="15">
      <c r="A50" s="18"/>
      <c r="B50" s="3" t="s">
        <v>30</v>
      </c>
      <c r="C50" s="18" t="s">
        <v>8</v>
      </c>
      <c r="D50" s="3" t="s">
        <v>31</v>
      </c>
      <c r="E50" s="16">
        <v>42095</v>
      </c>
      <c r="F50" s="16">
        <v>42095</v>
      </c>
      <c r="G50" s="16">
        <v>43190</v>
      </c>
      <c r="H50" s="16">
        <v>43921</v>
      </c>
      <c r="I50" s="3">
        <v>24</v>
      </c>
      <c r="J50" s="21">
        <f>235838*5</f>
        <v>1179190</v>
      </c>
    </row>
    <row r="51" spans="1:10" ht="15">
      <c r="A51" s="18"/>
      <c r="B51" s="3" t="s">
        <v>52</v>
      </c>
      <c r="C51" s="18" t="s">
        <v>8</v>
      </c>
      <c r="D51" s="3" t="s">
        <v>53</v>
      </c>
      <c r="E51" s="16">
        <v>42457</v>
      </c>
      <c r="F51" s="16">
        <v>42457</v>
      </c>
      <c r="G51" s="16">
        <v>44286</v>
      </c>
      <c r="H51" s="16">
        <v>44286</v>
      </c>
      <c r="I51" s="3"/>
      <c r="J51" s="6">
        <v>1139978</v>
      </c>
    </row>
    <row r="52" spans="1:10" ht="30">
      <c r="A52" s="3"/>
      <c r="B52" s="9" t="s">
        <v>143</v>
      </c>
      <c r="C52" s="19" t="s">
        <v>112</v>
      </c>
      <c r="D52" s="9" t="s">
        <v>269</v>
      </c>
      <c r="E52" s="45"/>
      <c r="F52" s="24">
        <v>43556</v>
      </c>
      <c r="G52" s="24">
        <v>43921</v>
      </c>
      <c r="H52" s="24">
        <v>43921</v>
      </c>
      <c r="I52" s="3"/>
      <c r="J52" s="26">
        <v>1015219</v>
      </c>
    </row>
    <row r="53" spans="1:10" ht="15">
      <c r="A53" s="18"/>
      <c r="B53" s="3" t="s">
        <v>32</v>
      </c>
      <c r="C53" s="18" t="s">
        <v>8</v>
      </c>
      <c r="D53" s="3" t="s">
        <v>33</v>
      </c>
      <c r="E53" s="16">
        <v>42461</v>
      </c>
      <c r="F53" s="16">
        <v>42461</v>
      </c>
      <c r="G53" s="16">
        <v>43555</v>
      </c>
      <c r="H53" s="16">
        <v>43921</v>
      </c>
      <c r="I53" s="3">
        <v>12</v>
      </c>
      <c r="J53" s="6">
        <v>1000000</v>
      </c>
    </row>
    <row r="54" spans="1:10" ht="330">
      <c r="A54" s="29"/>
      <c r="B54" s="3" t="s">
        <v>261</v>
      </c>
      <c r="C54" s="58" t="s">
        <v>194</v>
      </c>
      <c r="D54" s="59" t="s">
        <v>279</v>
      </c>
      <c r="E54" s="54"/>
      <c r="F54" s="60">
        <v>43472</v>
      </c>
      <c r="G54" s="60">
        <v>43836</v>
      </c>
      <c r="H54" s="60">
        <v>43836</v>
      </c>
      <c r="I54" s="29"/>
      <c r="J54" s="69">
        <v>1000000</v>
      </c>
    </row>
    <row r="55" spans="1:10" ht="15">
      <c r="A55" s="19"/>
      <c r="B55" s="9" t="s">
        <v>34</v>
      </c>
      <c r="C55" s="19" t="s">
        <v>8</v>
      </c>
      <c r="D55" s="9" t="s">
        <v>35</v>
      </c>
      <c r="E55" s="24">
        <v>42826</v>
      </c>
      <c r="F55" s="24">
        <v>42826</v>
      </c>
      <c r="G55" s="24">
        <v>43190</v>
      </c>
      <c r="H55" s="24">
        <v>43921</v>
      </c>
      <c r="I55" s="9">
        <f>12+12</f>
        <v>24</v>
      </c>
      <c r="J55" s="26">
        <v>952058.28</v>
      </c>
    </row>
    <row r="56" spans="1:10" ht="15">
      <c r="A56" s="3"/>
      <c r="B56" s="47" t="s">
        <v>158</v>
      </c>
      <c r="C56" s="19" t="s">
        <v>112</v>
      </c>
      <c r="D56" s="9" t="s">
        <v>159</v>
      </c>
      <c r="E56" s="45"/>
      <c r="F56" s="24">
        <v>43556</v>
      </c>
      <c r="G56" s="24">
        <v>43921</v>
      </c>
      <c r="H56" s="24">
        <v>43921</v>
      </c>
      <c r="I56" s="3"/>
      <c r="J56" s="25">
        <v>938234</v>
      </c>
    </row>
    <row r="57" spans="1:10" ht="15">
      <c r="A57" s="29"/>
      <c r="B57" s="9" t="s">
        <v>195</v>
      </c>
      <c r="C57" s="19" t="s">
        <v>194</v>
      </c>
      <c r="D57" s="9" t="s">
        <v>196</v>
      </c>
      <c r="E57" s="29"/>
      <c r="F57" s="31">
        <v>43556</v>
      </c>
      <c r="G57" s="24">
        <v>43921</v>
      </c>
      <c r="H57" s="24">
        <v>43921</v>
      </c>
      <c r="I57" s="29"/>
      <c r="J57" s="26">
        <v>830192</v>
      </c>
    </row>
    <row r="58" spans="1:10" ht="15">
      <c r="A58" s="29"/>
      <c r="B58" s="50" t="s">
        <v>180</v>
      </c>
      <c r="C58" s="19" t="s">
        <v>112</v>
      </c>
      <c r="D58" s="9" t="s">
        <v>181</v>
      </c>
      <c r="E58" s="29"/>
      <c r="F58" s="24">
        <v>43556</v>
      </c>
      <c r="G58" s="24">
        <v>43921</v>
      </c>
      <c r="H58" s="24">
        <v>43921</v>
      </c>
      <c r="I58" s="29"/>
      <c r="J58" s="26">
        <v>824000</v>
      </c>
    </row>
    <row r="59" spans="1:10" ht="15">
      <c r="A59" s="29"/>
      <c r="B59" s="9" t="s">
        <v>184</v>
      </c>
      <c r="C59" s="19" t="s">
        <v>112</v>
      </c>
      <c r="D59" s="9" t="s">
        <v>185</v>
      </c>
      <c r="E59" s="29"/>
      <c r="F59" s="31">
        <v>43556</v>
      </c>
      <c r="G59" s="31">
        <v>43921</v>
      </c>
      <c r="H59" s="31">
        <v>43921</v>
      </c>
      <c r="I59" s="29"/>
      <c r="J59" s="26">
        <v>769733</v>
      </c>
    </row>
    <row r="60" spans="1:10" ht="15">
      <c r="A60" s="19"/>
      <c r="B60" s="9" t="s">
        <v>69</v>
      </c>
      <c r="C60" s="19" t="s">
        <v>8</v>
      </c>
      <c r="D60" s="9" t="s">
        <v>102</v>
      </c>
      <c r="E60" s="24">
        <v>42597</v>
      </c>
      <c r="F60" s="24">
        <v>42613</v>
      </c>
      <c r="G60" s="24">
        <v>43708</v>
      </c>
      <c r="H60" s="24">
        <v>44439</v>
      </c>
      <c r="I60" s="9">
        <v>24</v>
      </c>
      <c r="J60" s="27">
        <f>149265*5</f>
        <v>746325</v>
      </c>
    </row>
    <row r="61" spans="1:10" ht="15">
      <c r="A61" s="29"/>
      <c r="B61" s="29" t="s">
        <v>110</v>
      </c>
      <c r="C61" s="18" t="s">
        <v>41</v>
      </c>
      <c r="D61" s="3" t="s">
        <v>111</v>
      </c>
      <c r="E61" s="35">
        <v>43052</v>
      </c>
      <c r="F61" s="35">
        <v>43052</v>
      </c>
      <c r="G61" s="35">
        <v>43646</v>
      </c>
      <c r="H61" s="35">
        <v>44742</v>
      </c>
      <c r="I61" s="29">
        <v>36</v>
      </c>
      <c r="J61" s="37">
        <v>703800</v>
      </c>
    </row>
    <row r="62" spans="1:10" ht="15">
      <c r="A62" s="1"/>
      <c r="B62" s="4" t="s">
        <v>58</v>
      </c>
      <c r="C62" s="1" t="s">
        <v>8</v>
      </c>
      <c r="D62" s="4" t="s">
        <v>59</v>
      </c>
      <c r="E62" s="5">
        <v>42826</v>
      </c>
      <c r="F62" s="5">
        <v>42826</v>
      </c>
      <c r="G62" s="5">
        <v>43921</v>
      </c>
      <c r="H62" s="5">
        <v>44651</v>
      </c>
      <c r="I62" s="4">
        <f>12+12</f>
        <v>24</v>
      </c>
      <c r="J62" s="7">
        <v>700000</v>
      </c>
    </row>
    <row r="63" spans="1:10" ht="15">
      <c r="A63" s="3"/>
      <c r="B63" s="9" t="s">
        <v>132</v>
      </c>
      <c r="C63" s="19" t="s">
        <v>112</v>
      </c>
      <c r="D63" s="9" t="s">
        <v>133</v>
      </c>
      <c r="E63" s="45"/>
      <c r="F63" s="24">
        <v>43556</v>
      </c>
      <c r="G63" s="24">
        <v>43921</v>
      </c>
      <c r="H63" s="24">
        <v>43921</v>
      </c>
      <c r="I63" s="3"/>
      <c r="J63" s="25">
        <v>690592</v>
      </c>
    </row>
    <row r="64" spans="1:10" ht="150">
      <c r="A64" s="29"/>
      <c r="B64" s="9" t="s">
        <v>258</v>
      </c>
      <c r="C64" s="53" t="s">
        <v>112</v>
      </c>
      <c r="D64" s="9" t="s">
        <v>274</v>
      </c>
      <c r="E64" s="29"/>
      <c r="F64" s="55">
        <v>43619</v>
      </c>
      <c r="G64" s="55">
        <v>43921</v>
      </c>
      <c r="H64" s="55">
        <v>43921</v>
      </c>
      <c r="I64" s="29"/>
      <c r="J64" s="25">
        <v>658647.95</v>
      </c>
    </row>
    <row r="65" spans="1:10" ht="15">
      <c r="A65" s="3"/>
      <c r="B65" s="9" t="s">
        <v>171</v>
      </c>
      <c r="C65" s="19" t="s">
        <v>112</v>
      </c>
      <c r="D65" s="9" t="s">
        <v>141</v>
      </c>
      <c r="E65" s="45"/>
      <c r="F65" s="24">
        <v>43556</v>
      </c>
      <c r="G65" s="24">
        <v>43921</v>
      </c>
      <c r="H65" s="24">
        <v>43921</v>
      </c>
      <c r="I65" s="3"/>
      <c r="J65" s="26">
        <v>630348</v>
      </c>
    </row>
    <row r="66" spans="1:10" ht="15">
      <c r="A66" s="18"/>
      <c r="B66" s="18" t="s">
        <v>100</v>
      </c>
      <c r="C66" s="18" t="s">
        <v>8</v>
      </c>
      <c r="D66" s="3" t="s">
        <v>101</v>
      </c>
      <c r="E66" s="16">
        <v>42922</v>
      </c>
      <c r="F66" s="16">
        <v>42922</v>
      </c>
      <c r="G66" s="16">
        <v>44748</v>
      </c>
      <c r="H66" s="16">
        <v>44748</v>
      </c>
      <c r="I66" s="18"/>
      <c r="J66" s="23">
        <v>628095</v>
      </c>
    </row>
    <row r="67" spans="1:10" ht="15">
      <c r="A67" s="3"/>
      <c r="B67" s="9" t="s">
        <v>172</v>
      </c>
      <c r="C67" s="19" t="s">
        <v>112</v>
      </c>
      <c r="D67" s="9" t="s">
        <v>173</v>
      </c>
      <c r="E67" s="45"/>
      <c r="F67" s="24">
        <v>43556</v>
      </c>
      <c r="G67" s="24">
        <v>43921</v>
      </c>
      <c r="H67" s="24">
        <v>43921</v>
      </c>
      <c r="I67" s="3"/>
      <c r="J67" s="26">
        <v>604423</v>
      </c>
    </row>
    <row r="68" spans="1:10" ht="15">
      <c r="A68" s="3"/>
      <c r="B68" s="9" t="s">
        <v>167</v>
      </c>
      <c r="C68" s="19" t="s">
        <v>112</v>
      </c>
      <c r="D68" s="9" t="s">
        <v>168</v>
      </c>
      <c r="E68" s="45"/>
      <c r="F68" s="24">
        <v>43556</v>
      </c>
      <c r="G68" s="24">
        <v>43921</v>
      </c>
      <c r="H68" s="24">
        <v>43921</v>
      </c>
      <c r="I68" s="3"/>
      <c r="J68" s="26">
        <v>567335</v>
      </c>
    </row>
    <row r="69" spans="1:10" ht="15">
      <c r="A69" s="19"/>
      <c r="B69" s="9" t="s">
        <v>64</v>
      </c>
      <c r="C69" s="19" t="s">
        <v>9</v>
      </c>
      <c r="D69" s="9" t="s">
        <v>65</v>
      </c>
      <c r="E69" s="24">
        <v>42736</v>
      </c>
      <c r="F69" s="24">
        <v>42736</v>
      </c>
      <c r="G69" s="24">
        <v>43830</v>
      </c>
      <c r="H69" s="24">
        <v>44561</v>
      </c>
      <c r="I69" s="9">
        <v>24</v>
      </c>
      <c r="J69" s="25">
        <v>548400</v>
      </c>
    </row>
    <row r="70" spans="1:10" ht="15">
      <c r="A70" s="29"/>
      <c r="B70" s="9" t="s">
        <v>197</v>
      </c>
      <c r="C70" s="19" t="s">
        <v>194</v>
      </c>
      <c r="D70" s="9" t="s">
        <v>198</v>
      </c>
      <c r="E70" s="29"/>
      <c r="F70" s="31">
        <v>43556</v>
      </c>
      <c r="G70" s="24">
        <v>43921</v>
      </c>
      <c r="H70" s="24">
        <v>43921</v>
      </c>
      <c r="I70" s="29"/>
      <c r="J70" s="26">
        <v>482618</v>
      </c>
    </row>
    <row r="71" spans="1:10" ht="15">
      <c r="A71" s="18"/>
      <c r="B71" s="3" t="s">
        <v>60</v>
      </c>
      <c r="C71" s="18" t="s">
        <v>8</v>
      </c>
      <c r="D71" s="3" t="s">
        <v>61</v>
      </c>
      <c r="E71" s="16">
        <v>42948</v>
      </c>
      <c r="F71" s="16">
        <v>42948</v>
      </c>
      <c r="G71" s="16">
        <v>44043</v>
      </c>
      <c r="H71" s="16">
        <v>44773</v>
      </c>
      <c r="I71" s="18">
        <f>12+12</f>
        <v>24</v>
      </c>
      <c r="J71" s="6">
        <v>465904</v>
      </c>
    </row>
    <row r="72" spans="1:10" ht="15">
      <c r="A72" s="19"/>
      <c r="B72" s="9" t="s">
        <v>11</v>
      </c>
      <c r="C72" s="19" t="s">
        <v>8</v>
      </c>
      <c r="D72" s="9" t="s">
        <v>20</v>
      </c>
      <c r="E72" s="24">
        <v>43689</v>
      </c>
      <c r="F72" s="24">
        <v>43556</v>
      </c>
      <c r="G72" s="24">
        <v>45016</v>
      </c>
      <c r="H72" s="24">
        <v>45016</v>
      </c>
      <c r="I72" s="9"/>
      <c r="J72" s="26">
        <v>450000</v>
      </c>
    </row>
    <row r="73" spans="1:10" ht="15">
      <c r="A73" s="19"/>
      <c r="B73" s="9" t="s">
        <v>73</v>
      </c>
      <c r="C73" s="19" t="s">
        <v>74</v>
      </c>
      <c r="D73" s="9" t="s">
        <v>75</v>
      </c>
      <c r="E73" s="24">
        <v>42893</v>
      </c>
      <c r="F73" s="24">
        <v>42893</v>
      </c>
      <c r="G73" s="24">
        <v>43465</v>
      </c>
      <c r="H73" s="24">
        <v>43830</v>
      </c>
      <c r="I73" s="9"/>
      <c r="J73" s="26">
        <v>434287.5</v>
      </c>
    </row>
    <row r="74" spans="1:10" ht="30">
      <c r="A74" s="29"/>
      <c r="B74" s="9" t="s">
        <v>204</v>
      </c>
      <c r="C74" s="19" t="s">
        <v>194</v>
      </c>
      <c r="D74" s="48" t="s">
        <v>278</v>
      </c>
      <c r="E74" s="29"/>
      <c r="F74" s="31">
        <v>43556</v>
      </c>
      <c r="G74" s="24">
        <v>43921</v>
      </c>
      <c r="H74" s="24">
        <v>43921</v>
      </c>
      <c r="I74" s="29"/>
      <c r="J74" s="25">
        <f>155969+258461</f>
        <v>414430</v>
      </c>
    </row>
    <row r="75" spans="1:10" ht="30">
      <c r="A75" s="9"/>
      <c r="B75" s="3" t="s">
        <v>292</v>
      </c>
      <c r="C75" s="18" t="s">
        <v>8</v>
      </c>
      <c r="D75" s="3" t="s">
        <v>293</v>
      </c>
      <c r="E75" s="16">
        <v>42826</v>
      </c>
      <c r="F75" s="16">
        <v>42826</v>
      </c>
      <c r="G75" s="16">
        <v>43921</v>
      </c>
      <c r="H75" s="16">
        <v>44286</v>
      </c>
      <c r="I75" s="18">
        <v>12</v>
      </c>
      <c r="J75" s="70" t="s">
        <v>294</v>
      </c>
    </row>
    <row r="76" spans="1:10" ht="30">
      <c r="A76" s="9"/>
      <c r="B76" s="4" t="s">
        <v>295</v>
      </c>
      <c r="C76" s="18" t="s">
        <v>8</v>
      </c>
      <c r="D76" s="3" t="s">
        <v>293</v>
      </c>
      <c r="E76" s="16">
        <v>42826</v>
      </c>
      <c r="F76" s="16">
        <v>42826</v>
      </c>
      <c r="G76" s="16">
        <v>43921</v>
      </c>
      <c r="H76" s="16">
        <v>44286</v>
      </c>
      <c r="I76" s="18">
        <v>12</v>
      </c>
      <c r="J76" s="70" t="s">
        <v>294</v>
      </c>
    </row>
    <row r="77" spans="1:10" ht="30">
      <c r="A77" s="9"/>
      <c r="B77" s="3" t="s">
        <v>16</v>
      </c>
      <c r="C77" s="18" t="s">
        <v>8</v>
      </c>
      <c r="D77" s="3" t="s">
        <v>296</v>
      </c>
      <c r="E77" s="16">
        <v>42826</v>
      </c>
      <c r="F77" s="16">
        <v>42826</v>
      </c>
      <c r="G77" s="16">
        <v>43921</v>
      </c>
      <c r="H77" s="16">
        <v>44286</v>
      </c>
      <c r="I77" s="18">
        <v>12</v>
      </c>
      <c r="J77" s="70" t="s">
        <v>294</v>
      </c>
    </row>
    <row r="78" spans="1:10" ht="30">
      <c r="A78" s="19"/>
      <c r="B78" s="18" t="s">
        <v>297</v>
      </c>
      <c r="C78" s="18" t="s">
        <v>8</v>
      </c>
      <c r="D78" s="9" t="s">
        <v>296</v>
      </c>
      <c r="E78" s="16">
        <v>42826</v>
      </c>
      <c r="F78" s="16">
        <v>42826</v>
      </c>
      <c r="G78" s="16">
        <v>43921</v>
      </c>
      <c r="H78" s="16">
        <v>44286</v>
      </c>
      <c r="I78" s="18">
        <v>12</v>
      </c>
      <c r="J78" s="70" t="s">
        <v>294</v>
      </c>
    </row>
    <row r="79" spans="1:10" ht="30">
      <c r="A79" s="19"/>
      <c r="B79" s="3" t="s">
        <v>298</v>
      </c>
      <c r="C79" s="18" t="s">
        <v>8</v>
      </c>
      <c r="D79" s="3" t="s">
        <v>293</v>
      </c>
      <c r="E79" s="16">
        <v>42826</v>
      </c>
      <c r="F79" s="16">
        <v>42826</v>
      </c>
      <c r="G79" s="16">
        <v>43921</v>
      </c>
      <c r="H79" s="16">
        <v>44286</v>
      </c>
      <c r="I79" s="18">
        <v>12</v>
      </c>
      <c r="J79" s="70" t="s">
        <v>294</v>
      </c>
    </row>
    <row r="80" spans="1:10" s="42" customFormat="1" ht="30">
      <c r="A80" s="19"/>
      <c r="B80" s="3" t="s">
        <v>299</v>
      </c>
      <c r="C80" s="18" t="s">
        <v>8</v>
      </c>
      <c r="D80" s="3" t="s">
        <v>296</v>
      </c>
      <c r="E80" s="16">
        <v>42826</v>
      </c>
      <c r="F80" s="16">
        <v>42826</v>
      </c>
      <c r="G80" s="16">
        <v>43921</v>
      </c>
      <c r="H80" s="16">
        <v>44286</v>
      </c>
      <c r="I80" s="18">
        <v>12</v>
      </c>
      <c r="J80" s="70" t="s">
        <v>294</v>
      </c>
    </row>
    <row r="81" spans="1:10" ht="15">
      <c r="A81" s="29"/>
      <c r="B81" s="9" t="s">
        <v>182</v>
      </c>
      <c r="C81" s="19" t="s">
        <v>112</v>
      </c>
      <c r="D81" s="9" t="s">
        <v>183</v>
      </c>
      <c r="E81" s="29"/>
      <c r="F81" s="24">
        <v>43556</v>
      </c>
      <c r="G81" s="24">
        <v>43921</v>
      </c>
      <c r="H81" s="24">
        <v>43921</v>
      </c>
      <c r="I81" s="29"/>
      <c r="J81" s="26">
        <v>389281</v>
      </c>
    </row>
    <row r="82" spans="1:10" ht="15">
      <c r="A82" s="18"/>
      <c r="B82" s="3" t="s">
        <v>14</v>
      </c>
      <c r="C82" s="18" t="s">
        <v>8</v>
      </c>
      <c r="D82" s="3" t="s">
        <v>17</v>
      </c>
      <c r="E82" s="16">
        <v>42278</v>
      </c>
      <c r="F82" s="16">
        <v>42278</v>
      </c>
      <c r="G82" s="16">
        <v>43374</v>
      </c>
      <c r="H82" s="16">
        <v>43739</v>
      </c>
      <c r="I82" s="3">
        <v>12</v>
      </c>
      <c r="J82" s="6">
        <v>382407</v>
      </c>
    </row>
    <row r="83" spans="1:10" ht="15">
      <c r="A83" s="18"/>
      <c r="B83" s="18" t="s">
        <v>86</v>
      </c>
      <c r="C83" s="18" t="s">
        <v>8</v>
      </c>
      <c r="D83" s="3" t="s">
        <v>87</v>
      </c>
      <c r="E83" s="16">
        <v>42572</v>
      </c>
      <c r="F83" s="16">
        <v>42572</v>
      </c>
      <c r="G83" s="16">
        <v>43667</v>
      </c>
      <c r="H83" s="16">
        <v>44033</v>
      </c>
      <c r="I83" s="9">
        <v>12</v>
      </c>
      <c r="J83" s="6">
        <f>285533/3*4</f>
        <v>380710.6666666667</v>
      </c>
    </row>
    <row r="84" spans="1:10" ht="30">
      <c r="A84" s="3"/>
      <c r="B84" s="9" t="s">
        <v>148</v>
      </c>
      <c r="C84" s="19" t="s">
        <v>112</v>
      </c>
      <c r="D84" s="48" t="s">
        <v>270</v>
      </c>
      <c r="E84" s="45"/>
      <c r="F84" s="24">
        <v>43556</v>
      </c>
      <c r="G84" s="24">
        <v>43921</v>
      </c>
      <c r="H84" s="24">
        <v>43921</v>
      </c>
      <c r="I84" s="3"/>
      <c r="J84" s="26">
        <v>377182</v>
      </c>
    </row>
    <row r="85" spans="1:10" ht="15">
      <c r="A85" s="18"/>
      <c r="B85" s="10" t="s">
        <v>92</v>
      </c>
      <c r="C85" s="18" t="s">
        <v>8</v>
      </c>
      <c r="D85" s="3" t="s">
        <v>93</v>
      </c>
      <c r="E85" s="16">
        <v>42826</v>
      </c>
      <c r="F85" s="16">
        <v>42826</v>
      </c>
      <c r="G85" s="16">
        <v>43922</v>
      </c>
      <c r="H85" s="16">
        <v>44287</v>
      </c>
      <c r="I85" s="9">
        <v>12</v>
      </c>
      <c r="J85" s="21">
        <f>(184858.41/3*4)+130000</f>
        <v>376477.88</v>
      </c>
    </row>
    <row r="86" spans="1:10" ht="15">
      <c r="A86" s="3"/>
      <c r="B86" s="9" t="s">
        <v>140</v>
      </c>
      <c r="C86" s="19" t="s">
        <v>112</v>
      </c>
      <c r="D86" s="9" t="s">
        <v>141</v>
      </c>
      <c r="E86" s="45"/>
      <c r="F86" s="24">
        <v>43556</v>
      </c>
      <c r="G86" s="24">
        <v>43921</v>
      </c>
      <c r="H86" s="24">
        <v>43921</v>
      </c>
      <c r="I86" s="3"/>
      <c r="J86" s="26">
        <v>369408</v>
      </c>
    </row>
    <row r="87" spans="1:10" s="42" customFormat="1" ht="15">
      <c r="A87" s="3"/>
      <c r="B87" s="9" t="s">
        <v>146</v>
      </c>
      <c r="C87" s="19" t="s">
        <v>112</v>
      </c>
      <c r="D87" s="9" t="s">
        <v>147</v>
      </c>
      <c r="E87" s="45"/>
      <c r="F87" s="31">
        <v>43556</v>
      </c>
      <c r="G87" s="31">
        <v>43921</v>
      </c>
      <c r="H87" s="31">
        <v>43921</v>
      </c>
      <c r="I87" s="3"/>
      <c r="J87" s="26">
        <v>364095</v>
      </c>
    </row>
    <row r="88" spans="1:10" s="42" customFormat="1" ht="15">
      <c r="A88" s="3"/>
      <c r="B88" s="9" t="s">
        <v>129</v>
      </c>
      <c r="C88" s="19" t="s">
        <v>112</v>
      </c>
      <c r="D88" s="9" t="s">
        <v>268</v>
      </c>
      <c r="E88" s="45"/>
      <c r="F88" s="24">
        <v>43556</v>
      </c>
      <c r="G88" s="24">
        <v>43921</v>
      </c>
      <c r="H88" s="24">
        <v>43921</v>
      </c>
      <c r="I88" s="3"/>
      <c r="J88" s="26">
        <f>185732.86+178224.29</f>
        <v>363957.15</v>
      </c>
    </row>
    <row r="89" spans="1:10" s="42" customFormat="1" ht="15">
      <c r="A89" s="3"/>
      <c r="B89" s="9" t="s">
        <v>254</v>
      </c>
      <c r="C89" s="19" t="s">
        <v>112</v>
      </c>
      <c r="D89" s="48" t="s">
        <v>271</v>
      </c>
      <c r="E89" s="45"/>
      <c r="F89" s="24">
        <v>43556</v>
      </c>
      <c r="G89" s="24">
        <v>43921</v>
      </c>
      <c r="H89" s="24">
        <v>43921</v>
      </c>
      <c r="I89" s="3"/>
      <c r="J89" s="25">
        <v>352277</v>
      </c>
    </row>
    <row r="90" spans="1:10" s="42" customFormat="1" ht="15">
      <c r="A90" s="29"/>
      <c r="B90" s="9" t="s">
        <v>190</v>
      </c>
      <c r="C90" s="19" t="s">
        <v>112</v>
      </c>
      <c r="D90" s="9" t="s">
        <v>141</v>
      </c>
      <c r="E90" s="29"/>
      <c r="F90" s="24">
        <v>43556</v>
      </c>
      <c r="G90" s="24">
        <v>43921</v>
      </c>
      <c r="H90" s="24">
        <v>43921</v>
      </c>
      <c r="I90" s="29"/>
      <c r="J90" s="26">
        <v>330436</v>
      </c>
    </row>
    <row r="91" spans="1:10" s="42" customFormat="1" ht="15">
      <c r="A91" s="19"/>
      <c r="B91" s="9" t="s">
        <v>12</v>
      </c>
      <c r="C91" s="19" t="s">
        <v>9</v>
      </c>
      <c r="D91" s="9" t="s">
        <v>13</v>
      </c>
      <c r="E91" s="24">
        <v>42948</v>
      </c>
      <c r="F91" s="24">
        <v>42948</v>
      </c>
      <c r="G91" s="24">
        <v>43677</v>
      </c>
      <c r="H91" s="24">
        <v>44408</v>
      </c>
      <c r="I91" s="19">
        <f>12+12</f>
        <v>24</v>
      </c>
      <c r="J91" s="27">
        <v>312000</v>
      </c>
    </row>
    <row r="92" spans="1:10" s="42" customFormat="1" ht="15">
      <c r="A92" s="3"/>
      <c r="B92" s="9" t="s">
        <v>150</v>
      </c>
      <c r="C92" s="19" t="s">
        <v>112</v>
      </c>
      <c r="D92" s="9" t="s">
        <v>151</v>
      </c>
      <c r="E92" s="45"/>
      <c r="F92" s="24">
        <v>43556</v>
      </c>
      <c r="G92" s="24">
        <v>43921</v>
      </c>
      <c r="H92" s="24">
        <v>43921</v>
      </c>
      <c r="I92" s="3"/>
      <c r="J92" s="26">
        <v>301417</v>
      </c>
    </row>
    <row r="93" spans="1:10" ht="15">
      <c r="A93" s="3"/>
      <c r="B93" s="9" t="s">
        <v>163</v>
      </c>
      <c r="C93" s="19" t="s">
        <v>112</v>
      </c>
      <c r="D93" s="9" t="s">
        <v>164</v>
      </c>
      <c r="E93" s="45"/>
      <c r="F93" s="24">
        <v>43556</v>
      </c>
      <c r="G93" s="24">
        <v>43921</v>
      </c>
      <c r="H93" s="24">
        <v>43921</v>
      </c>
      <c r="I93" s="3"/>
      <c r="J93" s="26">
        <v>297972</v>
      </c>
    </row>
    <row r="94" spans="1:10" s="42" customFormat="1" ht="15">
      <c r="A94" s="29"/>
      <c r="B94" s="34" t="s">
        <v>122</v>
      </c>
      <c r="C94" s="34" t="s">
        <v>8</v>
      </c>
      <c r="D94" s="3" t="s">
        <v>118</v>
      </c>
      <c r="E94" s="35">
        <v>43344</v>
      </c>
      <c r="F94" s="35">
        <v>43344</v>
      </c>
      <c r="G94" s="41">
        <v>43830</v>
      </c>
      <c r="H94" s="41">
        <v>43830</v>
      </c>
      <c r="I94" s="29"/>
      <c r="J94" s="37">
        <v>293879</v>
      </c>
    </row>
    <row r="95" spans="1:10" s="42" customFormat="1" ht="15">
      <c r="A95" s="18"/>
      <c r="B95" s="15" t="s">
        <v>88</v>
      </c>
      <c r="C95" s="18" t="s">
        <v>8</v>
      </c>
      <c r="D95" s="20" t="s">
        <v>89</v>
      </c>
      <c r="E95" s="16">
        <v>42503</v>
      </c>
      <c r="F95" s="16">
        <v>42503</v>
      </c>
      <c r="G95" s="16">
        <v>43598</v>
      </c>
      <c r="H95" s="16">
        <v>43964</v>
      </c>
      <c r="I95" s="9">
        <v>12</v>
      </c>
      <c r="J95" s="6">
        <f>214865/3*4</f>
        <v>286486.6666666667</v>
      </c>
    </row>
    <row r="96" spans="1:10" s="42" customFormat="1" ht="15">
      <c r="A96" s="29"/>
      <c r="B96" s="9" t="s">
        <v>176</v>
      </c>
      <c r="C96" s="19" t="s">
        <v>112</v>
      </c>
      <c r="D96" s="9" t="s">
        <v>177</v>
      </c>
      <c r="E96" s="29"/>
      <c r="F96" s="24">
        <v>43374</v>
      </c>
      <c r="G96" s="24">
        <v>43921</v>
      </c>
      <c r="H96" s="24">
        <v>43921</v>
      </c>
      <c r="I96" s="29"/>
      <c r="J96" s="26">
        <v>272211</v>
      </c>
    </row>
    <row r="97" spans="1:10" s="42" customFormat="1" ht="15">
      <c r="A97" s="1"/>
      <c r="B97" s="4" t="s">
        <v>26</v>
      </c>
      <c r="C97" s="1" t="s">
        <v>8</v>
      </c>
      <c r="D97" s="4" t="s">
        <v>27</v>
      </c>
      <c r="E97" s="5">
        <v>42241.388090277775</v>
      </c>
      <c r="F97" s="5">
        <v>42241.388090277775</v>
      </c>
      <c r="G97" s="5">
        <v>42971</v>
      </c>
      <c r="H97" s="5">
        <v>43701</v>
      </c>
      <c r="I97" s="4">
        <v>24</v>
      </c>
      <c r="J97" s="7">
        <v>263891.76</v>
      </c>
    </row>
    <row r="98" spans="1:10" s="42" customFormat="1" ht="15">
      <c r="A98" s="18"/>
      <c r="B98" s="3" t="s">
        <v>103</v>
      </c>
      <c r="C98" s="18" t="s">
        <v>10</v>
      </c>
      <c r="D98" s="3" t="s">
        <v>51</v>
      </c>
      <c r="E98" s="16">
        <v>42186</v>
      </c>
      <c r="F98" s="16">
        <v>42186</v>
      </c>
      <c r="G98" s="16">
        <v>43070</v>
      </c>
      <c r="H98" s="16">
        <v>44166</v>
      </c>
      <c r="I98" s="18">
        <v>36</v>
      </c>
      <c r="J98" s="6">
        <v>249876</v>
      </c>
    </row>
    <row r="99" spans="1:10" s="42" customFormat="1" ht="15">
      <c r="A99" s="3"/>
      <c r="B99" s="9" t="s">
        <v>254</v>
      </c>
      <c r="C99" s="19" t="s">
        <v>112</v>
      </c>
      <c r="D99" s="9" t="s">
        <v>156</v>
      </c>
      <c r="E99" s="45"/>
      <c r="F99" s="24">
        <v>43556</v>
      </c>
      <c r="G99" s="24">
        <v>43921</v>
      </c>
      <c r="H99" s="24">
        <v>43921</v>
      </c>
      <c r="I99" s="3"/>
      <c r="J99" s="26">
        <v>228728</v>
      </c>
    </row>
    <row r="100" spans="1:10" s="39" customFormat="1" ht="15">
      <c r="A100" s="3"/>
      <c r="B100" s="9" t="s">
        <v>228</v>
      </c>
      <c r="C100" s="9" t="s">
        <v>8</v>
      </c>
      <c r="D100" s="3" t="s">
        <v>227</v>
      </c>
      <c r="E100" s="45">
        <v>43629</v>
      </c>
      <c r="F100" s="45">
        <v>43629</v>
      </c>
      <c r="G100" s="31">
        <v>43735</v>
      </c>
      <c r="H100" s="31">
        <v>43735</v>
      </c>
      <c r="I100" s="3"/>
      <c r="J100" s="28">
        <v>228060.51</v>
      </c>
    </row>
    <row r="101" spans="1:10" s="42" customFormat="1" ht="30">
      <c r="A101" s="29"/>
      <c r="B101" s="9" t="s">
        <v>205</v>
      </c>
      <c r="C101" s="19" t="s">
        <v>194</v>
      </c>
      <c r="D101" s="9" t="s">
        <v>206</v>
      </c>
      <c r="E101" s="29"/>
      <c r="F101" s="31">
        <v>43556</v>
      </c>
      <c r="G101" s="24">
        <v>43921</v>
      </c>
      <c r="H101" s="24">
        <v>43921</v>
      </c>
      <c r="I101" s="29"/>
      <c r="J101" s="26">
        <v>221371</v>
      </c>
    </row>
    <row r="102" spans="1:10" s="42" customFormat="1" ht="15">
      <c r="A102" s="29"/>
      <c r="B102" s="9" t="s">
        <v>259</v>
      </c>
      <c r="C102" s="19" t="s">
        <v>194</v>
      </c>
      <c r="D102" s="9" t="s">
        <v>277</v>
      </c>
      <c r="E102" s="29"/>
      <c r="F102" s="31">
        <v>43556</v>
      </c>
      <c r="G102" s="24">
        <v>43921</v>
      </c>
      <c r="H102" s="24">
        <v>43921</v>
      </c>
      <c r="I102" s="29"/>
      <c r="J102" s="26">
        <v>213750</v>
      </c>
    </row>
    <row r="103" spans="1:10" s="42" customFormat="1" ht="15">
      <c r="A103" s="3"/>
      <c r="B103" s="9" t="s">
        <v>123</v>
      </c>
      <c r="C103" s="19" t="s">
        <v>112</v>
      </c>
      <c r="D103" s="48" t="s">
        <v>124</v>
      </c>
      <c r="E103" s="45"/>
      <c r="F103" s="24">
        <v>43556</v>
      </c>
      <c r="G103" s="24">
        <v>43921</v>
      </c>
      <c r="H103" s="24">
        <v>43921</v>
      </c>
      <c r="I103" s="3"/>
      <c r="J103" s="26">
        <v>211909.11</v>
      </c>
    </row>
    <row r="104" spans="1:10" s="42" customFormat="1" ht="30">
      <c r="A104" s="3"/>
      <c r="B104" s="9" t="s">
        <v>144</v>
      </c>
      <c r="C104" s="19" t="s">
        <v>112</v>
      </c>
      <c r="D104" s="9" t="s">
        <v>145</v>
      </c>
      <c r="E104" s="45"/>
      <c r="F104" s="31">
        <v>43556</v>
      </c>
      <c r="G104" s="31">
        <v>43921</v>
      </c>
      <c r="H104" s="31">
        <v>43921</v>
      </c>
      <c r="I104" s="3"/>
      <c r="J104" s="26">
        <v>207357</v>
      </c>
    </row>
    <row r="105" spans="1:10" s="42" customFormat="1" ht="15">
      <c r="A105" s="3"/>
      <c r="B105" s="9" t="s">
        <v>280</v>
      </c>
      <c r="C105" s="9" t="s">
        <v>8</v>
      </c>
      <c r="D105" s="3" t="s">
        <v>251</v>
      </c>
      <c r="E105" s="45">
        <v>43689</v>
      </c>
      <c r="F105" s="31">
        <v>43689</v>
      </c>
      <c r="G105" s="31">
        <v>45515</v>
      </c>
      <c r="H105" s="31">
        <v>45515</v>
      </c>
      <c r="I105" s="3"/>
      <c r="J105" s="28">
        <v>205992.08</v>
      </c>
    </row>
    <row r="106" spans="1:10" s="42" customFormat="1" ht="15">
      <c r="A106" s="19"/>
      <c r="B106" s="9" t="s">
        <v>56</v>
      </c>
      <c r="C106" s="19" t="s">
        <v>8</v>
      </c>
      <c r="D106" s="9" t="s">
        <v>57</v>
      </c>
      <c r="E106" s="24">
        <v>42916</v>
      </c>
      <c r="F106" s="24">
        <v>42916</v>
      </c>
      <c r="G106" s="24">
        <v>43982</v>
      </c>
      <c r="H106" s="24">
        <v>44347</v>
      </c>
      <c r="I106" s="19">
        <v>12</v>
      </c>
      <c r="J106" s="26">
        <v>202659.5</v>
      </c>
    </row>
    <row r="107" spans="1:10" s="42" customFormat="1" ht="15">
      <c r="A107" s="19"/>
      <c r="B107" s="9" t="s">
        <v>70</v>
      </c>
      <c r="C107" s="19" t="s">
        <v>8</v>
      </c>
      <c r="D107" s="9" t="s">
        <v>68</v>
      </c>
      <c r="E107" s="24">
        <v>42597</v>
      </c>
      <c r="F107" s="24">
        <v>42613</v>
      </c>
      <c r="G107" s="24">
        <v>43708</v>
      </c>
      <c r="H107" s="24">
        <v>44439</v>
      </c>
      <c r="I107" s="9">
        <v>24</v>
      </c>
      <c r="J107" s="27">
        <f>38870*5</f>
        <v>194350</v>
      </c>
    </row>
    <row r="108" spans="1:10" s="42" customFormat="1" ht="15">
      <c r="A108" s="18"/>
      <c r="B108" s="3" t="s">
        <v>23</v>
      </c>
      <c r="C108" s="18" t="s">
        <v>8</v>
      </c>
      <c r="D108" s="3" t="s">
        <v>24</v>
      </c>
      <c r="E108" s="16">
        <v>42458</v>
      </c>
      <c r="F108" s="16">
        <v>42458</v>
      </c>
      <c r="G108" s="16">
        <v>43553</v>
      </c>
      <c r="H108" s="16">
        <v>43919</v>
      </c>
      <c r="I108" s="3">
        <v>12</v>
      </c>
      <c r="J108" s="6">
        <v>186779.07</v>
      </c>
    </row>
    <row r="109" spans="1:10" s="42" customFormat="1" ht="15">
      <c r="A109" s="3"/>
      <c r="B109" s="9" t="s">
        <v>221</v>
      </c>
      <c r="C109" s="9" t="s">
        <v>8</v>
      </c>
      <c r="D109" s="3" t="s">
        <v>222</v>
      </c>
      <c r="E109" s="45">
        <v>43644</v>
      </c>
      <c r="F109" s="45">
        <v>43644</v>
      </c>
      <c r="G109" s="31">
        <v>43693</v>
      </c>
      <c r="H109" s="31">
        <v>43693</v>
      </c>
      <c r="I109" s="3"/>
      <c r="J109" s="28">
        <v>179904.36</v>
      </c>
    </row>
    <row r="110" spans="1:10" s="42" customFormat="1" ht="15">
      <c r="A110" s="18"/>
      <c r="B110" s="3" t="s">
        <v>36</v>
      </c>
      <c r="C110" s="18" t="s">
        <v>8</v>
      </c>
      <c r="D110" s="3" t="s">
        <v>37</v>
      </c>
      <c r="E110" s="5">
        <v>42095</v>
      </c>
      <c r="F110" s="5">
        <v>42095</v>
      </c>
      <c r="G110" s="16">
        <v>43921</v>
      </c>
      <c r="H110" s="5">
        <v>43921</v>
      </c>
      <c r="I110" s="3"/>
      <c r="J110" s="6">
        <v>169621</v>
      </c>
    </row>
    <row r="111" spans="1:10" s="42" customFormat="1" ht="15">
      <c r="A111" s="18"/>
      <c r="B111" s="3" t="s">
        <v>21</v>
      </c>
      <c r="C111" s="18" t="s">
        <v>8</v>
      </c>
      <c r="D111" s="3" t="s">
        <v>22</v>
      </c>
      <c r="E111" s="16">
        <v>42527</v>
      </c>
      <c r="F111" s="16">
        <v>42527</v>
      </c>
      <c r="G111" s="16">
        <v>43622</v>
      </c>
      <c r="H111" s="16">
        <v>43988</v>
      </c>
      <c r="I111" s="3">
        <v>12</v>
      </c>
      <c r="J111" s="6">
        <v>169116</v>
      </c>
    </row>
    <row r="112" spans="1:10" s="42" customFormat="1" ht="15">
      <c r="A112" s="3"/>
      <c r="B112" s="48" t="s">
        <v>255</v>
      </c>
      <c r="C112" s="19" t="s">
        <v>112</v>
      </c>
      <c r="D112" s="9" t="s">
        <v>157</v>
      </c>
      <c r="E112" s="45"/>
      <c r="F112" s="24">
        <v>43556</v>
      </c>
      <c r="G112" s="24">
        <v>43921</v>
      </c>
      <c r="H112" s="24">
        <v>43921</v>
      </c>
      <c r="I112" s="3"/>
      <c r="J112" s="26">
        <v>166942</v>
      </c>
    </row>
    <row r="113" spans="1:10" s="42" customFormat="1" ht="15">
      <c r="A113" s="29"/>
      <c r="B113" s="9" t="s">
        <v>257</v>
      </c>
      <c r="C113" s="19" t="s">
        <v>112</v>
      </c>
      <c r="D113" s="9" t="s">
        <v>142</v>
      </c>
      <c r="E113" s="29"/>
      <c r="F113" s="24">
        <v>43556</v>
      </c>
      <c r="G113" s="24">
        <v>43921</v>
      </c>
      <c r="H113" s="24">
        <v>43921</v>
      </c>
      <c r="I113" s="29"/>
      <c r="J113" s="26">
        <v>159134</v>
      </c>
    </row>
    <row r="114" spans="1:10" s="42" customFormat="1" ht="15">
      <c r="A114" s="29"/>
      <c r="B114" s="34" t="s">
        <v>119</v>
      </c>
      <c r="C114" s="34" t="s">
        <v>8</v>
      </c>
      <c r="D114" s="3" t="s">
        <v>120</v>
      </c>
      <c r="E114" s="35">
        <v>43344</v>
      </c>
      <c r="F114" s="35">
        <v>43344</v>
      </c>
      <c r="G114" s="41">
        <v>43830</v>
      </c>
      <c r="H114" s="41">
        <v>43830</v>
      </c>
      <c r="I114" s="29"/>
      <c r="J114" s="37">
        <v>150250</v>
      </c>
    </row>
    <row r="115" spans="1:10" s="42" customFormat="1" ht="15">
      <c r="A115" s="18"/>
      <c r="B115" s="3" t="s">
        <v>76</v>
      </c>
      <c r="C115" s="18" t="s">
        <v>74</v>
      </c>
      <c r="D115" s="3" t="s">
        <v>77</v>
      </c>
      <c r="E115" s="16">
        <v>42917</v>
      </c>
      <c r="F115" s="16">
        <v>42917</v>
      </c>
      <c r="G115" s="16">
        <v>44743</v>
      </c>
      <c r="H115" s="16">
        <v>45474</v>
      </c>
      <c r="I115" s="3">
        <v>24</v>
      </c>
      <c r="J115" s="6">
        <v>144969</v>
      </c>
    </row>
    <row r="116" spans="1:10" s="42" customFormat="1" ht="15">
      <c r="A116" s="3"/>
      <c r="B116" s="9" t="s">
        <v>225</v>
      </c>
      <c r="C116" s="9" t="s">
        <v>8</v>
      </c>
      <c r="D116" s="3" t="s">
        <v>226</v>
      </c>
      <c r="E116" s="45">
        <v>43647</v>
      </c>
      <c r="F116" s="45">
        <v>43647</v>
      </c>
      <c r="G116" s="31">
        <v>45504</v>
      </c>
      <c r="H116" s="31">
        <v>45504</v>
      </c>
      <c r="I116" s="3"/>
      <c r="J116" s="28">
        <v>141607.58</v>
      </c>
    </row>
    <row r="117" spans="1:10" s="42" customFormat="1" ht="15">
      <c r="A117" s="18"/>
      <c r="B117" s="18" t="s">
        <v>23</v>
      </c>
      <c r="C117" s="18" t="s">
        <v>8</v>
      </c>
      <c r="D117" s="3" t="s">
        <v>25</v>
      </c>
      <c r="E117" s="16">
        <v>42461</v>
      </c>
      <c r="F117" s="16">
        <v>42461</v>
      </c>
      <c r="G117" s="16">
        <v>43555</v>
      </c>
      <c r="H117" s="16">
        <v>43921</v>
      </c>
      <c r="I117" s="3">
        <v>12</v>
      </c>
      <c r="J117" s="6">
        <v>140084.4</v>
      </c>
    </row>
    <row r="118" spans="1:10" s="42" customFormat="1" ht="15">
      <c r="A118" s="3"/>
      <c r="B118" s="9" t="s">
        <v>148</v>
      </c>
      <c r="C118" s="19" t="s">
        <v>112</v>
      </c>
      <c r="D118" s="9" t="s">
        <v>149</v>
      </c>
      <c r="E118" s="45"/>
      <c r="F118" s="24">
        <v>43556</v>
      </c>
      <c r="G118" s="24">
        <v>43921</v>
      </c>
      <c r="H118" s="24">
        <v>43921</v>
      </c>
      <c r="I118" s="3"/>
      <c r="J118" s="25">
        <v>135024</v>
      </c>
    </row>
    <row r="119" spans="1:10" s="42" customFormat="1" ht="15">
      <c r="A119" s="3"/>
      <c r="B119" s="9" t="s">
        <v>165</v>
      </c>
      <c r="C119" s="19" t="s">
        <v>112</v>
      </c>
      <c r="D119" s="9" t="s">
        <v>166</v>
      </c>
      <c r="E119" s="45"/>
      <c r="F119" s="24">
        <v>43556</v>
      </c>
      <c r="G119" s="24">
        <v>43921</v>
      </c>
      <c r="H119" s="24">
        <v>43921</v>
      </c>
      <c r="I119" s="3"/>
      <c r="J119" s="26">
        <v>133709</v>
      </c>
    </row>
    <row r="120" spans="1:10" s="42" customFormat="1" ht="15">
      <c r="A120" s="29"/>
      <c r="B120" s="34" t="s">
        <v>117</v>
      </c>
      <c r="C120" s="34" t="s">
        <v>8</v>
      </c>
      <c r="D120" s="3" t="s">
        <v>118</v>
      </c>
      <c r="E120" s="35">
        <v>43346</v>
      </c>
      <c r="F120" s="35">
        <v>43346</v>
      </c>
      <c r="G120" s="41">
        <v>43830</v>
      </c>
      <c r="H120" s="41">
        <v>43830</v>
      </c>
      <c r="I120" s="29"/>
      <c r="J120" s="37">
        <v>132600</v>
      </c>
    </row>
    <row r="121" spans="1:10" s="42" customFormat="1" ht="15">
      <c r="A121" s="29"/>
      <c r="B121" s="9" t="s">
        <v>193</v>
      </c>
      <c r="C121" s="19" t="s">
        <v>194</v>
      </c>
      <c r="D121" s="51" t="s">
        <v>275</v>
      </c>
      <c r="E121" s="29"/>
      <c r="F121" s="31">
        <v>43556</v>
      </c>
      <c r="G121" s="24">
        <v>43921</v>
      </c>
      <c r="H121" s="24">
        <v>43921</v>
      </c>
      <c r="I121" s="29"/>
      <c r="J121" s="26">
        <v>129983</v>
      </c>
    </row>
    <row r="122" spans="1:10" s="42" customFormat="1" ht="15">
      <c r="A122" s="29"/>
      <c r="B122" s="9" t="s">
        <v>188</v>
      </c>
      <c r="C122" s="19" t="s">
        <v>112</v>
      </c>
      <c r="D122" s="9" t="s">
        <v>189</v>
      </c>
      <c r="E122" s="29"/>
      <c r="F122" s="31">
        <v>43556</v>
      </c>
      <c r="G122" s="31">
        <v>43921</v>
      </c>
      <c r="H122" s="31">
        <v>43921</v>
      </c>
      <c r="I122" s="29"/>
      <c r="J122" s="56">
        <v>128586</v>
      </c>
    </row>
    <row r="123" spans="1:10" s="42" customFormat="1" ht="15">
      <c r="A123" s="3"/>
      <c r="B123" s="9" t="s">
        <v>113</v>
      </c>
      <c r="C123" s="19" t="s">
        <v>112</v>
      </c>
      <c r="D123" s="9" t="s">
        <v>130</v>
      </c>
      <c r="E123" s="45"/>
      <c r="F123" s="24">
        <v>43556</v>
      </c>
      <c r="G123" s="24">
        <v>43921</v>
      </c>
      <c r="H123" s="24">
        <v>43921</v>
      </c>
      <c r="I123" s="3"/>
      <c r="J123" s="26">
        <v>127690</v>
      </c>
    </row>
    <row r="124" spans="1:10" s="42" customFormat="1" ht="15">
      <c r="A124" s="18"/>
      <c r="B124" s="50" t="s">
        <v>99</v>
      </c>
      <c r="C124" s="18" t="s">
        <v>8</v>
      </c>
      <c r="D124" s="3" t="s">
        <v>215</v>
      </c>
      <c r="E124" s="16">
        <v>42826</v>
      </c>
      <c r="F124" s="16">
        <v>42826</v>
      </c>
      <c r="G124" s="16">
        <v>43922</v>
      </c>
      <c r="H124" s="16">
        <v>44287</v>
      </c>
      <c r="I124" s="9">
        <v>12</v>
      </c>
      <c r="J124" s="6">
        <f>92500/3*4</f>
        <v>123333.33333333333</v>
      </c>
    </row>
    <row r="125" spans="1:10" s="42" customFormat="1" ht="15">
      <c r="A125" s="3"/>
      <c r="B125" s="9" t="s">
        <v>127</v>
      </c>
      <c r="C125" s="19" t="s">
        <v>112</v>
      </c>
      <c r="D125" s="9" t="s">
        <v>128</v>
      </c>
      <c r="E125" s="45"/>
      <c r="F125" s="24">
        <v>43556</v>
      </c>
      <c r="G125" s="24">
        <v>43921</v>
      </c>
      <c r="H125" s="24">
        <v>43921</v>
      </c>
      <c r="I125" s="3"/>
      <c r="J125" s="26">
        <v>116265</v>
      </c>
    </row>
    <row r="126" spans="1:10" s="42" customFormat="1" ht="15">
      <c r="A126" s="3"/>
      <c r="B126" s="9" t="s">
        <v>125</v>
      </c>
      <c r="C126" s="19" t="s">
        <v>112</v>
      </c>
      <c r="D126" s="9" t="s">
        <v>126</v>
      </c>
      <c r="E126" s="45"/>
      <c r="F126" s="24">
        <v>43556</v>
      </c>
      <c r="G126" s="24">
        <v>43921</v>
      </c>
      <c r="H126" s="24">
        <v>43921</v>
      </c>
      <c r="I126" s="3"/>
      <c r="J126" s="26">
        <v>112201.52</v>
      </c>
    </row>
    <row r="127" spans="1:10" s="42" customFormat="1" ht="15">
      <c r="A127" s="18"/>
      <c r="B127" s="19" t="s">
        <v>291</v>
      </c>
      <c r="C127" s="18" t="s">
        <v>8</v>
      </c>
      <c r="D127" s="3" t="s">
        <v>85</v>
      </c>
      <c r="E127" s="16">
        <v>42247</v>
      </c>
      <c r="F127" s="16">
        <v>42247</v>
      </c>
      <c r="G127" s="16">
        <v>43343</v>
      </c>
      <c r="H127" s="16">
        <v>43769</v>
      </c>
      <c r="I127" s="9">
        <v>14</v>
      </c>
      <c r="J127" s="6">
        <f>83990/3*4</f>
        <v>111986.66666666667</v>
      </c>
    </row>
    <row r="128" spans="1:10" s="42" customFormat="1" ht="15">
      <c r="A128" s="18"/>
      <c r="B128" s="3" t="s">
        <v>49</v>
      </c>
      <c r="C128" s="18" t="s">
        <v>8</v>
      </c>
      <c r="D128" s="3" t="s">
        <v>50</v>
      </c>
      <c r="E128" s="8">
        <v>42278</v>
      </c>
      <c r="F128" s="8">
        <v>42278</v>
      </c>
      <c r="G128" s="16">
        <v>43373</v>
      </c>
      <c r="H128" s="8">
        <v>44104</v>
      </c>
      <c r="I128" s="3">
        <v>24</v>
      </c>
      <c r="J128" s="6">
        <v>109395.38</v>
      </c>
    </row>
    <row r="129" spans="1:10" s="42" customFormat="1" ht="15">
      <c r="A129" s="18"/>
      <c r="B129" s="3" t="s">
        <v>78</v>
      </c>
      <c r="C129" s="18" t="s">
        <v>8</v>
      </c>
      <c r="D129" s="3" t="s">
        <v>79</v>
      </c>
      <c r="E129" s="16">
        <v>42499</v>
      </c>
      <c r="F129" s="16">
        <v>42499</v>
      </c>
      <c r="G129" s="16">
        <v>43594</v>
      </c>
      <c r="H129" s="16">
        <v>43960</v>
      </c>
      <c r="I129" s="3">
        <v>12</v>
      </c>
      <c r="J129" s="6">
        <v>100677</v>
      </c>
    </row>
    <row r="130" spans="1:10" ht="15">
      <c r="A130" s="18"/>
      <c r="B130" s="3" t="s">
        <v>82</v>
      </c>
      <c r="C130" s="18" t="s">
        <v>8</v>
      </c>
      <c r="D130" s="3" t="s">
        <v>44</v>
      </c>
      <c r="E130" s="5">
        <v>42614</v>
      </c>
      <c r="F130" s="5">
        <v>42614</v>
      </c>
      <c r="G130" s="16">
        <v>43343</v>
      </c>
      <c r="H130" s="5">
        <v>44074</v>
      </c>
      <c r="I130" s="3">
        <v>24</v>
      </c>
      <c r="J130" s="6">
        <v>100000</v>
      </c>
    </row>
    <row r="131" spans="1:10" s="42" customFormat="1" ht="15">
      <c r="A131" s="18"/>
      <c r="B131" s="3" t="s">
        <v>43</v>
      </c>
      <c r="C131" s="18" t="s">
        <v>8</v>
      </c>
      <c r="D131" s="3" t="s">
        <v>44</v>
      </c>
      <c r="E131" s="16">
        <v>42614</v>
      </c>
      <c r="F131" s="16">
        <v>42614</v>
      </c>
      <c r="G131" s="16">
        <v>43343</v>
      </c>
      <c r="H131" s="5">
        <v>44074</v>
      </c>
      <c r="I131" s="3">
        <v>24</v>
      </c>
      <c r="J131" s="6">
        <v>100000</v>
      </c>
    </row>
    <row r="132" spans="1:10" s="42" customFormat="1" ht="15">
      <c r="A132" s="18"/>
      <c r="B132" s="3" t="s">
        <v>45</v>
      </c>
      <c r="C132" s="18" t="s">
        <v>8</v>
      </c>
      <c r="D132" s="3" t="s">
        <v>44</v>
      </c>
      <c r="E132" s="16">
        <v>42614</v>
      </c>
      <c r="F132" s="16">
        <v>42614</v>
      </c>
      <c r="G132" s="16">
        <v>43343</v>
      </c>
      <c r="H132" s="5">
        <v>44074</v>
      </c>
      <c r="I132" s="3">
        <v>24</v>
      </c>
      <c r="J132" s="6">
        <v>100000</v>
      </c>
    </row>
    <row r="133" spans="1:10" s="42" customFormat="1" ht="15">
      <c r="A133" s="18"/>
      <c r="B133" s="3" t="s">
        <v>46</v>
      </c>
      <c r="C133" s="18" t="s">
        <v>8</v>
      </c>
      <c r="D133" s="3" t="s">
        <v>44</v>
      </c>
      <c r="E133" s="16">
        <v>42614</v>
      </c>
      <c r="F133" s="16">
        <v>42614</v>
      </c>
      <c r="G133" s="16">
        <v>43343</v>
      </c>
      <c r="H133" s="5">
        <v>44074</v>
      </c>
      <c r="I133" s="3">
        <v>24</v>
      </c>
      <c r="J133" s="6">
        <v>100000</v>
      </c>
    </row>
    <row r="134" spans="1:10" s="42" customFormat="1" ht="15">
      <c r="A134" s="18"/>
      <c r="B134" s="3" t="s">
        <v>47</v>
      </c>
      <c r="C134" s="18" t="s">
        <v>8</v>
      </c>
      <c r="D134" s="3" t="s">
        <v>44</v>
      </c>
      <c r="E134" s="16">
        <v>42614</v>
      </c>
      <c r="F134" s="16">
        <v>42614</v>
      </c>
      <c r="G134" s="16">
        <v>43343</v>
      </c>
      <c r="H134" s="5">
        <v>44074</v>
      </c>
      <c r="I134" s="3">
        <v>24</v>
      </c>
      <c r="J134" s="6">
        <v>100000</v>
      </c>
    </row>
    <row r="135" spans="1:10" s="42" customFormat="1" ht="15">
      <c r="A135" s="18"/>
      <c r="B135" s="3" t="s">
        <v>48</v>
      </c>
      <c r="C135" s="18" t="s">
        <v>8</v>
      </c>
      <c r="D135" s="3" t="s">
        <v>44</v>
      </c>
      <c r="E135" s="16">
        <v>42614</v>
      </c>
      <c r="F135" s="16">
        <v>42614</v>
      </c>
      <c r="G135" s="16">
        <v>43343</v>
      </c>
      <c r="H135" s="5">
        <v>44074</v>
      </c>
      <c r="I135" s="3">
        <v>24</v>
      </c>
      <c r="J135" s="6">
        <v>100000</v>
      </c>
    </row>
    <row r="136" spans="1:10" s="42" customFormat="1" ht="15">
      <c r="A136" s="29"/>
      <c r="B136" s="9" t="s">
        <v>231</v>
      </c>
      <c r="C136" s="19" t="s">
        <v>8</v>
      </c>
      <c r="D136" s="9" t="s">
        <v>290</v>
      </c>
      <c r="E136" s="35">
        <v>43718</v>
      </c>
      <c r="F136" s="41">
        <v>43739</v>
      </c>
      <c r="G136" s="41">
        <v>43921</v>
      </c>
      <c r="H136" s="41">
        <v>43921</v>
      </c>
      <c r="I136" s="29"/>
      <c r="J136" s="37">
        <v>97832</v>
      </c>
    </row>
    <row r="137" spans="1:10" ht="15">
      <c r="A137" s="3"/>
      <c r="B137" s="9" t="s">
        <v>160</v>
      </c>
      <c r="C137" s="19" t="s">
        <v>112</v>
      </c>
      <c r="D137" s="9" t="s">
        <v>161</v>
      </c>
      <c r="E137" s="45"/>
      <c r="F137" s="24">
        <v>43556</v>
      </c>
      <c r="G137" s="24">
        <v>43921</v>
      </c>
      <c r="H137" s="24">
        <v>43921</v>
      </c>
      <c r="I137" s="3"/>
      <c r="J137" s="26">
        <v>97124</v>
      </c>
    </row>
    <row r="138" spans="1:10" ht="15">
      <c r="A138" s="3"/>
      <c r="B138" s="9" t="s">
        <v>249</v>
      </c>
      <c r="C138" s="18" t="s">
        <v>8</v>
      </c>
      <c r="D138" s="3" t="s">
        <v>250</v>
      </c>
      <c r="E138" s="45">
        <v>43678</v>
      </c>
      <c r="F138" s="45">
        <v>43678</v>
      </c>
      <c r="G138" s="31">
        <v>44043</v>
      </c>
      <c r="H138" s="31">
        <v>44043</v>
      </c>
      <c r="I138" s="3"/>
      <c r="J138" s="28">
        <v>97040.6</v>
      </c>
    </row>
    <row r="139" spans="1:10" ht="15">
      <c r="A139" s="18"/>
      <c r="B139" s="22" t="s">
        <v>97</v>
      </c>
      <c r="C139" s="18" t="s">
        <v>8</v>
      </c>
      <c r="D139" s="3" t="s">
        <v>96</v>
      </c>
      <c r="E139" s="16">
        <v>42826</v>
      </c>
      <c r="F139" s="16">
        <v>42826</v>
      </c>
      <c r="G139" s="16">
        <v>43922</v>
      </c>
      <c r="H139" s="16">
        <v>44287</v>
      </c>
      <c r="I139" s="9">
        <v>12</v>
      </c>
      <c r="J139" s="6">
        <f>71131/3*4</f>
        <v>94841.33333333333</v>
      </c>
    </row>
    <row r="140" spans="1:10" ht="15">
      <c r="A140" s="3"/>
      <c r="B140" s="9" t="s">
        <v>252</v>
      </c>
      <c r="C140" s="9" t="s">
        <v>8</v>
      </c>
      <c r="D140" s="3" t="s">
        <v>253</v>
      </c>
      <c r="E140" s="45">
        <v>43689</v>
      </c>
      <c r="F140" s="45">
        <v>43770</v>
      </c>
      <c r="G140" s="31">
        <v>44135</v>
      </c>
      <c r="H140" s="31">
        <v>44135</v>
      </c>
      <c r="I140" s="3"/>
      <c r="J140" s="28">
        <v>93593.76</v>
      </c>
    </row>
    <row r="141" spans="1:10" ht="15">
      <c r="A141" s="29"/>
      <c r="B141" s="9" t="s">
        <v>136</v>
      </c>
      <c r="C141" s="19" t="s">
        <v>194</v>
      </c>
      <c r="D141" s="9" t="s">
        <v>203</v>
      </c>
      <c r="E141" s="29"/>
      <c r="F141" s="31">
        <v>43556</v>
      </c>
      <c r="G141" s="24">
        <v>43921</v>
      </c>
      <c r="H141" s="24">
        <v>43921</v>
      </c>
      <c r="I141" s="29"/>
      <c r="J141" s="26">
        <v>93474</v>
      </c>
    </row>
    <row r="142" spans="1:10" ht="15">
      <c r="A142" s="18"/>
      <c r="B142" s="3" t="s">
        <v>18</v>
      </c>
      <c r="C142" s="18" t="s">
        <v>8</v>
      </c>
      <c r="D142" s="3" t="s">
        <v>19</v>
      </c>
      <c r="E142" s="16">
        <v>42328</v>
      </c>
      <c r="F142" s="16">
        <v>42328</v>
      </c>
      <c r="G142" s="16">
        <v>43424</v>
      </c>
      <c r="H142" s="16">
        <v>43789</v>
      </c>
      <c r="I142" s="3">
        <v>12</v>
      </c>
      <c r="J142" s="6">
        <v>92466</v>
      </c>
    </row>
    <row r="143" spans="1:10" ht="15">
      <c r="A143" s="29"/>
      <c r="B143" s="9" t="s">
        <v>132</v>
      </c>
      <c r="C143" s="19" t="s">
        <v>194</v>
      </c>
      <c r="D143" s="9" t="s">
        <v>200</v>
      </c>
      <c r="E143" s="29"/>
      <c r="F143" s="31">
        <v>43556</v>
      </c>
      <c r="G143" s="24">
        <v>43921</v>
      </c>
      <c r="H143" s="24">
        <v>43921</v>
      </c>
      <c r="I143" s="29"/>
      <c r="J143" s="26">
        <v>89349</v>
      </c>
    </row>
    <row r="144" spans="1:10" ht="15">
      <c r="A144" s="29"/>
      <c r="B144" s="19" t="s">
        <v>207</v>
      </c>
      <c r="C144" s="19" t="s">
        <v>194</v>
      </c>
      <c r="D144" s="9" t="s">
        <v>208</v>
      </c>
      <c r="E144" s="29"/>
      <c r="F144" s="31">
        <v>43556</v>
      </c>
      <c r="G144" s="24">
        <v>43921</v>
      </c>
      <c r="H144" s="24">
        <v>43921</v>
      </c>
      <c r="I144" s="29"/>
      <c r="J144" s="26">
        <v>87372</v>
      </c>
    </row>
    <row r="145" spans="1:10" ht="15">
      <c r="A145" s="29"/>
      <c r="B145" s="50" t="s">
        <v>201</v>
      </c>
      <c r="C145" s="19" t="s">
        <v>194</v>
      </c>
      <c r="D145" s="9" t="s">
        <v>202</v>
      </c>
      <c r="E145" s="29"/>
      <c r="F145" s="31">
        <v>43556</v>
      </c>
      <c r="G145" s="24">
        <v>43921</v>
      </c>
      <c r="H145" s="24">
        <v>43921</v>
      </c>
      <c r="I145" s="29"/>
      <c r="J145" s="26">
        <v>86744</v>
      </c>
    </row>
    <row r="146" spans="1:10" ht="15">
      <c r="A146" s="29"/>
      <c r="B146" s="9" t="s">
        <v>209</v>
      </c>
      <c r="C146" s="19" t="s">
        <v>194</v>
      </c>
      <c r="D146" s="9" t="s">
        <v>210</v>
      </c>
      <c r="E146" s="29"/>
      <c r="F146" s="31">
        <v>43556</v>
      </c>
      <c r="G146" s="24">
        <v>43921</v>
      </c>
      <c r="H146" s="24">
        <v>43921</v>
      </c>
      <c r="I146" s="29"/>
      <c r="J146" s="26">
        <v>85051</v>
      </c>
    </row>
    <row r="147" spans="1:10" ht="15">
      <c r="A147" s="29"/>
      <c r="B147" s="9" t="s">
        <v>254</v>
      </c>
      <c r="C147" s="19" t="s">
        <v>194</v>
      </c>
      <c r="D147" s="9" t="s">
        <v>199</v>
      </c>
      <c r="E147" s="29"/>
      <c r="F147" s="31">
        <v>43556</v>
      </c>
      <c r="G147" s="24">
        <v>43921</v>
      </c>
      <c r="H147" s="24">
        <v>43921</v>
      </c>
      <c r="I147" s="29"/>
      <c r="J147" s="26">
        <v>83600</v>
      </c>
    </row>
    <row r="148" spans="1:10" ht="15">
      <c r="A148" s="18"/>
      <c r="B148" s="3" t="s">
        <v>28</v>
      </c>
      <c r="C148" s="18" t="s">
        <v>41</v>
      </c>
      <c r="D148" s="3" t="s">
        <v>29</v>
      </c>
      <c r="E148" s="8">
        <v>42767</v>
      </c>
      <c r="F148" s="8">
        <v>42767</v>
      </c>
      <c r="G148" s="16">
        <v>43861</v>
      </c>
      <c r="H148" s="8">
        <v>43861</v>
      </c>
      <c r="I148" s="3"/>
      <c r="J148" s="6">
        <v>77758</v>
      </c>
    </row>
    <row r="149" spans="1:10" ht="15">
      <c r="A149" s="3"/>
      <c r="B149" s="9" t="s">
        <v>153</v>
      </c>
      <c r="C149" s="19" t="s">
        <v>112</v>
      </c>
      <c r="D149" s="9" t="s">
        <v>154</v>
      </c>
      <c r="E149" s="45"/>
      <c r="F149" s="24">
        <v>43556</v>
      </c>
      <c r="G149" s="52">
        <v>43921</v>
      </c>
      <c r="H149" s="52">
        <v>43921</v>
      </c>
      <c r="I149" s="3"/>
      <c r="J149" s="26">
        <v>75619</v>
      </c>
    </row>
    <row r="150" spans="1:10" ht="30">
      <c r="A150" s="18"/>
      <c r="B150" s="3" t="s">
        <v>80</v>
      </c>
      <c r="C150" s="18" t="s">
        <v>74</v>
      </c>
      <c r="D150" s="3" t="s">
        <v>81</v>
      </c>
      <c r="E150" s="16">
        <v>42893</v>
      </c>
      <c r="F150" s="16">
        <v>42893</v>
      </c>
      <c r="G150" s="16">
        <v>43373</v>
      </c>
      <c r="H150" s="16">
        <v>43830</v>
      </c>
      <c r="I150" s="3">
        <v>12</v>
      </c>
      <c r="J150" s="6">
        <v>74900</v>
      </c>
    </row>
    <row r="151" spans="1:10" ht="15">
      <c r="A151" s="18"/>
      <c r="B151" s="9" t="s">
        <v>38</v>
      </c>
      <c r="C151" s="18" t="s">
        <v>8</v>
      </c>
      <c r="D151" s="3" t="s">
        <v>39</v>
      </c>
      <c r="E151" s="16">
        <v>42499</v>
      </c>
      <c r="F151" s="16">
        <v>42499</v>
      </c>
      <c r="G151" s="16">
        <v>43594</v>
      </c>
      <c r="H151" s="16">
        <v>43960</v>
      </c>
      <c r="I151" s="18">
        <v>12</v>
      </c>
      <c r="J151" s="6">
        <v>72560</v>
      </c>
    </row>
    <row r="152" spans="1:10" ht="15">
      <c r="A152" s="3"/>
      <c r="B152" s="9" t="s">
        <v>264</v>
      </c>
      <c r="C152" s="19" t="s">
        <v>112</v>
      </c>
      <c r="D152" s="9" t="s">
        <v>267</v>
      </c>
      <c r="E152" s="45"/>
      <c r="F152" s="24">
        <v>43556</v>
      </c>
      <c r="G152" s="24">
        <v>43921</v>
      </c>
      <c r="H152" s="24">
        <v>43921</v>
      </c>
      <c r="I152" s="3"/>
      <c r="J152" s="26">
        <v>71571</v>
      </c>
    </row>
    <row r="153" spans="1:10" ht="15">
      <c r="A153" s="18"/>
      <c r="B153" s="2" t="s">
        <v>84</v>
      </c>
      <c r="C153" s="18" t="s">
        <v>8</v>
      </c>
      <c r="D153" s="4" t="s">
        <v>83</v>
      </c>
      <c r="E153" s="8">
        <v>42490</v>
      </c>
      <c r="F153" s="8">
        <v>42490</v>
      </c>
      <c r="G153" s="8">
        <v>43585</v>
      </c>
      <c r="H153" s="16">
        <v>43951</v>
      </c>
      <c r="I153" s="9">
        <v>12</v>
      </c>
      <c r="J153" s="7">
        <v>65342.83</v>
      </c>
    </row>
    <row r="154" spans="1:10" ht="15">
      <c r="A154" s="29"/>
      <c r="B154" s="29" t="s">
        <v>116</v>
      </c>
      <c r="C154" s="34" t="s">
        <v>8</v>
      </c>
      <c r="D154" s="3" t="s">
        <v>115</v>
      </c>
      <c r="E154" s="35">
        <v>43181</v>
      </c>
      <c r="F154" s="35">
        <v>43187</v>
      </c>
      <c r="G154" s="35">
        <v>44282</v>
      </c>
      <c r="H154" s="35">
        <v>44282</v>
      </c>
      <c r="I154" s="29"/>
      <c r="J154" s="32">
        <v>65087</v>
      </c>
    </row>
    <row r="155" spans="1:10" ht="15">
      <c r="A155" s="18"/>
      <c r="B155" s="10" t="s">
        <v>95</v>
      </c>
      <c r="C155" s="18" t="s">
        <v>8</v>
      </c>
      <c r="D155" s="3" t="s">
        <v>94</v>
      </c>
      <c r="E155" s="16">
        <v>42826</v>
      </c>
      <c r="F155" s="16">
        <v>42826</v>
      </c>
      <c r="G155" s="16">
        <v>43911</v>
      </c>
      <c r="H155" s="16">
        <v>44276</v>
      </c>
      <c r="I155" s="9">
        <v>12</v>
      </c>
      <c r="J155" s="6">
        <f>47994/3*4</f>
        <v>63992</v>
      </c>
    </row>
    <row r="156" spans="1:10" ht="15">
      <c r="A156" s="3"/>
      <c r="B156" s="9" t="s">
        <v>223</v>
      </c>
      <c r="C156" s="9" t="s">
        <v>8</v>
      </c>
      <c r="D156" s="3" t="s">
        <v>224</v>
      </c>
      <c r="E156" s="45">
        <v>43633</v>
      </c>
      <c r="F156" s="45">
        <v>43633</v>
      </c>
      <c r="G156" s="31">
        <v>43703</v>
      </c>
      <c r="H156" s="31">
        <v>43703</v>
      </c>
      <c r="I156" s="3"/>
      <c r="J156" s="28">
        <v>62494</v>
      </c>
    </row>
    <row r="157" spans="1:10" ht="15">
      <c r="A157" s="3"/>
      <c r="B157" s="9" t="s">
        <v>217</v>
      </c>
      <c r="C157" s="9" t="s">
        <v>8</v>
      </c>
      <c r="D157" s="3" t="s">
        <v>216</v>
      </c>
      <c r="E157" s="45">
        <v>43483</v>
      </c>
      <c r="F157" s="31">
        <v>43496</v>
      </c>
      <c r="G157" s="31">
        <v>43860</v>
      </c>
      <c r="H157" s="31">
        <v>43860</v>
      </c>
      <c r="I157" s="3"/>
      <c r="J157" s="28">
        <v>59695</v>
      </c>
    </row>
    <row r="158" spans="1:10" ht="15">
      <c r="A158" s="18"/>
      <c r="B158" s="18" t="s">
        <v>90</v>
      </c>
      <c r="C158" s="18" t="s">
        <v>8</v>
      </c>
      <c r="D158" s="20" t="s">
        <v>91</v>
      </c>
      <c r="E158" s="16">
        <v>42705</v>
      </c>
      <c r="F158" s="16">
        <v>42705</v>
      </c>
      <c r="G158" s="16">
        <v>43800</v>
      </c>
      <c r="H158" s="16">
        <v>44166</v>
      </c>
      <c r="I158" s="9">
        <v>12</v>
      </c>
      <c r="J158" s="17">
        <f>44584/3*4</f>
        <v>59445.333333333336</v>
      </c>
    </row>
    <row r="159" spans="1:10" ht="15">
      <c r="A159" s="3"/>
      <c r="B159" s="9" t="s">
        <v>138</v>
      </c>
      <c r="C159" s="19" t="s">
        <v>112</v>
      </c>
      <c r="D159" s="9" t="s">
        <v>139</v>
      </c>
      <c r="E159" s="45"/>
      <c r="F159" s="24">
        <v>43556</v>
      </c>
      <c r="G159" s="24">
        <v>43921</v>
      </c>
      <c r="H159" s="24">
        <v>43921</v>
      </c>
      <c r="I159" s="3"/>
      <c r="J159" s="26">
        <v>58635</v>
      </c>
    </row>
    <row r="160" spans="1:10" ht="15">
      <c r="A160" s="3"/>
      <c r="B160" s="9" t="s">
        <v>219</v>
      </c>
      <c r="C160" s="9" t="s">
        <v>8</v>
      </c>
      <c r="D160" s="3" t="s">
        <v>220</v>
      </c>
      <c r="E160" s="45">
        <v>43641</v>
      </c>
      <c r="F160" s="45">
        <v>43641</v>
      </c>
      <c r="G160" s="31">
        <v>43641</v>
      </c>
      <c r="H160" s="31">
        <v>44006</v>
      </c>
      <c r="I160" s="3"/>
      <c r="J160" s="28">
        <v>58395</v>
      </c>
    </row>
    <row r="161" spans="1:10" ht="15">
      <c r="A161" s="29"/>
      <c r="B161" s="9" t="s">
        <v>211</v>
      </c>
      <c r="C161" s="19" t="s">
        <v>194</v>
      </c>
      <c r="D161" s="9" t="s">
        <v>212</v>
      </c>
      <c r="E161" s="29"/>
      <c r="F161" s="31">
        <v>43556</v>
      </c>
      <c r="G161" s="24">
        <v>43921</v>
      </c>
      <c r="H161" s="24">
        <v>43921</v>
      </c>
      <c r="I161" s="29"/>
      <c r="J161" s="26">
        <v>57934</v>
      </c>
    </row>
    <row r="162" spans="1:10" ht="15">
      <c r="A162" s="3"/>
      <c r="B162" s="29" t="s">
        <v>104</v>
      </c>
      <c r="C162" s="29" t="s">
        <v>8</v>
      </c>
      <c r="D162" s="3" t="s">
        <v>105</v>
      </c>
      <c r="E162" s="29"/>
      <c r="F162" s="35">
        <v>42964</v>
      </c>
      <c r="G162" s="35">
        <v>44059</v>
      </c>
      <c r="H162" s="35">
        <v>44059</v>
      </c>
      <c r="I162" s="29"/>
      <c r="J162" s="37">
        <v>57500</v>
      </c>
    </row>
    <row r="163" spans="1:10" ht="15">
      <c r="A163" s="29"/>
      <c r="B163" s="9" t="s">
        <v>191</v>
      </c>
      <c r="C163" s="19" t="s">
        <v>112</v>
      </c>
      <c r="D163" s="9" t="s">
        <v>192</v>
      </c>
      <c r="E163" s="29"/>
      <c r="F163" s="24">
        <v>43556</v>
      </c>
      <c r="G163" s="24">
        <v>43921</v>
      </c>
      <c r="H163" s="24">
        <v>43921</v>
      </c>
      <c r="I163" s="29"/>
      <c r="J163" s="26">
        <v>56724</v>
      </c>
    </row>
    <row r="164" spans="1:10" ht="15">
      <c r="A164" s="3"/>
      <c r="B164" s="9" t="s">
        <v>254</v>
      </c>
      <c r="C164" s="19" t="s">
        <v>112</v>
      </c>
      <c r="D164" s="9" t="s">
        <v>272</v>
      </c>
      <c r="E164" s="45"/>
      <c r="F164" s="24">
        <v>43556</v>
      </c>
      <c r="G164" s="24">
        <v>43921</v>
      </c>
      <c r="H164" s="24">
        <v>43921</v>
      </c>
      <c r="I164" s="3"/>
      <c r="J164" s="26">
        <v>56131</v>
      </c>
    </row>
    <row r="165" spans="1:10" ht="15">
      <c r="A165" s="29"/>
      <c r="B165" s="29" t="s">
        <v>110</v>
      </c>
      <c r="C165" s="29" t="s">
        <v>8</v>
      </c>
      <c r="D165" s="3" t="s">
        <v>114</v>
      </c>
      <c r="E165" s="35">
        <v>43283</v>
      </c>
      <c r="F165" s="41">
        <v>43283</v>
      </c>
      <c r="G165" s="41">
        <v>44378</v>
      </c>
      <c r="H165" s="41">
        <v>45108</v>
      </c>
      <c r="I165" s="29">
        <v>24</v>
      </c>
      <c r="J165" s="37">
        <v>55000</v>
      </c>
    </row>
    <row r="166" spans="1:10" ht="15">
      <c r="A166" s="3"/>
      <c r="B166" s="9" t="s">
        <v>47</v>
      </c>
      <c r="C166" s="9" t="s">
        <v>8</v>
      </c>
      <c r="D166" s="3" t="s">
        <v>218</v>
      </c>
      <c r="E166" s="45">
        <v>43551</v>
      </c>
      <c r="F166" s="45">
        <v>43551</v>
      </c>
      <c r="G166" s="31">
        <v>43644</v>
      </c>
      <c r="H166" s="31">
        <v>43736</v>
      </c>
      <c r="I166" s="3"/>
      <c r="J166" s="28">
        <v>52923</v>
      </c>
    </row>
    <row r="167" spans="1:10" ht="15">
      <c r="A167" s="29"/>
      <c r="B167" s="34" t="s">
        <v>121</v>
      </c>
      <c r="C167" s="34" t="s">
        <v>8</v>
      </c>
      <c r="D167" s="3" t="s">
        <v>120</v>
      </c>
      <c r="E167" s="35">
        <v>43344</v>
      </c>
      <c r="F167" s="35">
        <v>43344</v>
      </c>
      <c r="G167" s="41">
        <v>43830</v>
      </c>
      <c r="H167" s="41">
        <v>43830</v>
      </c>
      <c r="I167" s="29"/>
      <c r="J167" s="37">
        <v>51800</v>
      </c>
    </row>
    <row r="168" spans="1:10" ht="15">
      <c r="A168" s="29"/>
      <c r="B168" s="9" t="s">
        <v>197</v>
      </c>
      <c r="C168" s="19" t="s">
        <v>194</v>
      </c>
      <c r="D168" s="9" t="s">
        <v>276</v>
      </c>
      <c r="E168" s="29"/>
      <c r="F168" s="31">
        <v>43556</v>
      </c>
      <c r="G168" s="24">
        <v>43921</v>
      </c>
      <c r="H168" s="24">
        <v>43921</v>
      </c>
      <c r="I168" s="29"/>
      <c r="J168" s="26">
        <v>51576</v>
      </c>
    </row>
    <row r="169" spans="1:10" ht="15">
      <c r="A169" s="61"/>
      <c r="B169" s="57" t="s">
        <v>54</v>
      </c>
      <c r="C169" s="61" t="s">
        <v>8</v>
      </c>
      <c r="D169" s="57" t="s">
        <v>55</v>
      </c>
      <c r="E169" s="64">
        <v>42516</v>
      </c>
      <c r="F169" s="64">
        <v>42516</v>
      </c>
      <c r="G169" s="66">
        <v>44343</v>
      </c>
      <c r="H169" s="64">
        <v>44343</v>
      </c>
      <c r="I169" s="57"/>
      <c r="J169" s="67">
        <v>50282</v>
      </c>
    </row>
    <row r="170" spans="1:10" ht="15">
      <c r="A170" s="3"/>
      <c r="B170" s="9" t="s">
        <v>256</v>
      </c>
      <c r="C170" s="19" t="s">
        <v>112</v>
      </c>
      <c r="D170" s="9" t="s">
        <v>273</v>
      </c>
      <c r="E170" s="45"/>
      <c r="F170" s="24">
        <v>43556</v>
      </c>
      <c r="G170" s="24">
        <v>43921</v>
      </c>
      <c r="H170" s="24">
        <v>43921</v>
      </c>
      <c r="I170" s="3"/>
      <c r="J170" s="26">
        <v>50000</v>
      </c>
    </row>
    <row r="171" ht="15">
      <c r="A171" s="39"/>
    </row>
  </sheetData>
  <sheetProtection/>
  <autoFilter ref="A2:J170"/>
  <mergeCells count="1">
    <mergeCell ref="A1:J1"/>
  </mergeCells>
  <printOptions/>
  <pageMargins left="0.7086614173228347" right="0.7086614173228347" top="0.7480314960629921" bottom="0.7480314960629921" header="0.31496062992125984" footer="0.31496062992125984"/>
  <pageSetup fitToHeight="8" fitToWidth="1" horizontalDpi="600" verticalDpi="600" orientation="landscape" paperSize="9" scale="3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Una Amosova</dc:creator>
  <cp:keywords/>
  <dc:description/>
  <cp:lastModifiedBy>fiona christison</cp:lastModifiedBy>
  <cp:lastPrinted>2019-07-12T15:22:59Z</cp:lastPrinted>
  <dcterms:created xsi:type="dcterms:W3CDTF">2017-07-14T12:50:53Z</dcterms:created>
  <dcterms:modified xsi:type="dcterms:W3CDTF">2019-10-24T12:57:05Z</dcterms:modified>
  <cp:category/>
  <cp:version/>
  <cp:contentType/>
  <cp:contentStatus/>
</cp:coreProperties>
</file>